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ks-65\внешняя\Романова Т\ул. 2-ая Шагольная 25_Виталик\"/>
    </mc:Choice>
  </mc:AlternateContent>
  <bookViews>
    <workbookView xWindow="0" yWindow="60" windowWidth="7500" windowHeight="4245" tabRatio="771"/>
  </bookViews>
  <sheets>
    <sheet name="Мои данные" sheetId="8" r:id="rId1"/>
    <sheet name="Ведомость ресурсов" sheetId="16" r:id="rId2"/>
  </sheets>
  <definedNames>
    <definedName name="_xlnm.Print_Titles" localSheetId="1">'Ведомость ресурсов'!$23:$23</definedName>
    <definedName name="_xlnm.Print_Titles" localSheetId="0">'Мои данные'!$28:$28</definedName>
  </definedNames>
  <calcPr calcId="152511"/>
</workbook>
</file>

<file path=xl/calcChain.xml><?xml version="1.0" encoding="utf-8"?>
<calcChain xmlns="http://schemas.openxmlformats.org/spreadsheetml/2006/main">
  <c r="M52" i="16" l="1"/>
  <c r="M51" i="16"/>
  <c r="M55" i="16"/>
  <c r="M53" i="16"/>
  <c r="M26" i="16"/>
  <c r="M27" i="16"/>
  <c r="M28" i="16"/>
  <c r="M29" i="16"/>
  <c r="M30" i="16"/>
  <c r="M31" i="16"/>
  <c r="M32" i="16"/>
  <c r="M33" i="16"/>
  <c r="M34" i="16"/>
  <c r="M35" i="16"/>
  <c r="M36" i="16"/>
  <c r="M37" i="16"/>
  <c r="M38" i="16"/>
  <c r="M39" i="16"/>
  <c r="M40" i="16"/>
  <c r="M41" i="16"/>
  <c r="M42" i="16"/>
  <c r="M43" i="16"/>
  <c r="M44" i="16"/>
  <c r="M45" i="16"/>
  <c r="M46" i="16"/>
  <c r="M47" i="16"/>
  <c r="M48" i="16"/>
  <c r="M49" i="16"/>
  <c r="M50" i="16"/>
  <c r="M54" i="16"/>
  <c r="M57" i="16"/>
  <c r="M58" i="16"/>
  <c r="M59" i="16"/>
  <c r="M60" i="16"/>
  <c r="M61" i="16"/>
  <c r="M62" i="16"/>
  <c r="M63" i="16"/>
  <c r="M64" i="16"/>
  <c r="M65" i="16"/>
  <c r="M66" i="16"/>
  <c r="M67" i="16"/>
  <c r="M68" i="16"/>
  <c r="M69" i="16"/>
  <c r="M70" i="16"/>
  <c r="M71" i="16"/>
  <c r="M72" i="16"/>
  <c r="M73" i="16"/>
  <c r="M74" i="16"/>
  <c r="M75" i="16"/>
  <c r="M76" i="16"/>
  <c r="M77" i="16"/>
  <c r="M78" i="16"/>
  <c r="M79" i="16"/>
  <c r="M80" i="16"/>
  <c r="M81" i="16"/>
  <c r="M82" i="16"/>
  <c r="M83" i="16"/>
  <c r="M84" i="16"/>
  <c r="M85" i="16"/>
  <c r="M86" i="16"/>
  <c r="M87" i="16"/>
  <c r="M88" i="16"/>
  <c r="M89" i="16"/>
  <c r="M90" i="16"/>
  <c r="M91" i="16"/>
  <c r="M92" i="16"/>
  <c r="M93" i="16"/>
  <c r="M94" i="16"/>
  <c r="M95" i="16"/>
  <c r="M96" i="16"/>
  <c r="M97" i="16"/>
  <c r="M98" i="16"/>
  <c r="M99" i="16"/>
  <c r="M100" i="16"/>
  <c r="M101" i="16"/>
  <c r="M102" i="16"/>
  <c r="M103" i="16"/>
  <c r="M104" i="16"/>
  <c r="M105" i="16"/>
  <c r="M106" i="16"/>
  <c r="M107" i="16"/>
  <c r="M109" i="16"/>
  <c r="M110" i="16"/>
  <c r="M111" i="16"/>
  <c r="M112" i="16"/>
  <c r="M113" i="16"/>
  <c r="M114" i="16"/>
  <c r="M115" i="16"/>
  <c r="M116" i="16"/>
  <c r="M117" i="16"/>
  <c r="M118" i="16"/>
  <c r="M119" i="16"/>
  <c r="M120" i="16"/>
  <c r="M121" i="16"/>
  <c r="M122" i="16"/>
  <c r="M123" i="16"/>
  <c r="M124" i="16"/>
  <c r="M125" i="16"/>
  <c r="M126" i="16"/>
  <c r="M127" i="16"/>
  <c r="M128" i="16"/>
  <c r="M129" i="16"/>
  <c r="M130" i="16"/>
  <c r="M131" i="16"/>
  <c r="M132" i="16"/>
  <c r="M133" i="16"/>
  <c r="M134" i="16"/>
  <c r="M135" i="16"/>
  <c r="M136" i="16"/>
  <c r="M137" i="16"/>
  <c r="M138" i="16"/>
  <c r="M139" i="16"/>
  <c r="M140" i="16"/>
  <c r="M141" i="16"/>
  <c r="M142" i="16"/>
  <c r="M143" i="16"/>
  <c r="M144" i="16"/>
  <c r="M145" i="16"/>
  <c r="M146" i="16"/>
  <c r="M147" i="16"/>
  <c r="M148" i="16"/>
  <c r="M149" i="16"/>
  <c r="M150" i="16"/>
  <c r="M151" i="16"/>
  <c r="M152" i="16"/>
  <c r="M153" i="16"/>
  <c r="M154" i="16"/>
  <c r="M155" i="16"/>
  <c r="M156" i="16"/>
  <c r="M157" i="16"/>
  <c r="M158" i="16"/>
  <c r="M159" i="16"/>
  <c r="M160" i="16"/>
  <c r="M161" i="16"/>
  <c r="M162" i="16"/>
  <c r="M163" i="16"/>
  <c r="M164" i="16"/>
  <c r="M165" i="16"/>
  <c r="M166" i="16"/>
  <c r="M167" i="16"/>
  <c r="M168" i="16"/>
  <c r="M169" i="16"/>
  <c r="M170" i="16"/>
  <c r="M171" i="16"/>
  <c r="M172" i="16"/>
  <c r="M173" i="16"/>
  <c r="M174" i="16"/>
  <c r="M175" i="16"/>
  <c r="M176" i="16"/>
  <c r="M177" i="16"/>
  <c r="M178" i="16"/>
  <c r="M179" i="16"/>
  <c r="M180" i="16"/>
  <c r="M181" i="16"/>
  <c r="M182" i="16"/>
  <c r="M183" i="16"/>
  <c r="M184" i="16"/>
  <c r="M185" i="16"/>
  <c r="M186" i="16"/>
  <c r="M187" i="16"/>
  <c r="M188" i="16"/>
  <c r="M189" i="16"/>
  <c r="M190" i="16"/>
  <c r="M191" i="16"/>
  <c r="M192" i="16"/>
  <c r="M193" i="16"/>
  <c r="M194" i="16"/>
  <c r="M195" i="16"/>
  <c r="M196" i="16"/>
  <c r="M197" i="16"/>
  <c r="M198" i="16"/>
  <c r="M199" i="16"/>
  <c r="M200" i="16"/>
  <c r="M201" i="16"/>
  <c r="M204" i="16"/>
  <c r="M205" i="16"/>
  <c r="M206" i="16"/>
  <c r="M207" i="16"/>
  <c r="M208" i="16"/>
  <c r="M210" i="16"/>
  <c r="M211" i="16"/>
  <c r="M212" i="16"/>
  <c r="M213" i="16"/>
  <c r="M214" i="16"/>
  <c r="M215" i="16"/>
  <c r="M216" i="16"/>
  <c r="M217" i="16"/>
  <c r="M218" i="16"/>
  <c r="M219" i="16"/>
  <c r="M220" i="16"/>
  <c r="M221" i="16"/>
  <c r="M222" i="16"/>
  <c r="M223" i="16"/>
  <c r="M224" i="16"/>
  <c r="M225" i="16"/>
  <c r="M226" i="16"/>
  <c r="M227" i="16"/>
  <c r="M228" i="16"/>
  <c r="M229" i="16"/>
  <c r="M230" i="16"/>
  <c r="M231" i="16"/>
  <c r="J15" i="16"/>
  <c r="G15" i="16"/>
  <c r="J13" i="16"/>
  <c r="G13" i="16"/>
  <c r="J12" i="16"/>
  <c r="G12" i="16"/>
  <c r="J11" i="16"/>
  <c r="G11" i="16"/>
  <c r="J20" i="8"/>
  <c r="G20" i="8"/>
  <c r="J18" i="8"/>
  <c r="G18" i="8"/>
  <c r="J17" i="8"/>
  <c r="G17" i="8"/>
  <c r="J16" i="8"/>
  <c r="G16" i="8"/>
  <c r="J159" i="8"/>
  <c r="G159" i="8"/>
  <c r="J158" i="8"/>
  <c r="G158" i="8"/>
  <c r="J14" i="16"/>
  <c r="G14" i="16"/>
  <c r="J19" i="8"/>
  <c r="G19" i="8"/>
  <c r="A18" i="16"/>
  <c r="A23" i="8"/>
  <c r="M241" i="16"/>
  <c r="M243" i="16"/>
  <c r="M245" i="16"/>
  <c r="M236" i="16"/>
  <c r="M238" i="16"/>
  <c r="M244" i="16"/>
  <c r="M232" i="16"/>
  <c r="M234" i="16"/>
  <c r="M246" i="16"/>
  <c r="M240" i="16"/>
  <c r="M242" i="16"/>
  <c r="M233" i="16"/>
  <c r="M235" i="16"/>
  <c r="M237" i="16"/>
  <c r="M239" i="16"/>
</calcChain>
</file>

<file path=xl/comments1.xml><?xml version="1.0" encoding="utf-8"?>
<comments xmlns="http://schemas.openxmlformats.org/spreadsheetml/2006/main">
  <authors>
    <author>&lt;&gt;</author>
    <author>YuKazaeva</author>
    <author>Сергей</author>
    <author>Alex</author>
    <author>onikitina</author>
    <author>Alex Sosedko</author>
  </authors>
  <commentList>
    <comment ref="A7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  <comment ref="A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объекта&gt;</t>
        </r>
      </text>
    </comment>
    <comment ref="A10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12" authorId="2" shapeId="0">
      <text>
        <r>
          <rPr>
            <sz val="8"/>
            <color indexed="81"/>
            <rFont val="Tahoma"/>
            <family val="2"/>
            <charset val="204"/>
          </rPr>
          <t xml:space="preserve"> на &lt;Наименование локальной сметы&gt;</t>
        </r>
      </text>
    </comment>
    <comment ref="A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G16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J16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G17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J17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G18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J18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V19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W19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X19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Y19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НР&gt;</t>
        </r>
      </text>
    </comment>
    <comment ref="Z19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СП&gt;</t>
        </r>
      </text>
    </comment>
    <comment ref="G20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J20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V20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W20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X20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Y20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НР&gt;</t>
        </r>
      </text>
    </comment>
    <comment ref="Z20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СП&gt;</t>
        </r>
      </text>
    </comment>
    <comment ref="L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&lt;Отчетный период (учет выполненных работ)&gt;</t>
        </r>
      </text>
    </comment>
    <comment ref="A28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28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&lt;Наименование (текстовая часть) расценки&gt;
&lt;Обоснование коэффициентов&gt;
&lt;Ед. измерения по расценке&gt;
&lt;Формула расчета стоимости единицы&gt;</t>
        </r>
      </text>
    </comment>
    <comment ref="C28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
&lt;Формула расчета физ. объема&gt;
</t>
        </r>
      </text>
    </comment>
    <comment ref="D28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&lt;ПЗ по позиции на единицу в базисных ценах с учетом всех к-тов&gt;</t>
        </r>
      </text>
    </comment>
    <comment ref="E28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&lt;ОЗП по позиции на единицу в базисных ценах с учетом всех к-тов&gt;
_____
&lt;МАТ по позиции на единицу в базисных ценах с учетом всех к-тов&gt;
</t>
        </r>
      </text>
    </comment>
    <comment ref="F28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&lt;ЭММ по позиции на единицу в базисных ценах с учетом всех к-тов&gt;
_____
&lt;ЗПМ по позиции на единицу в базисных ценах с учетом всех к-тов&gt;
</t>
        </r>
      </text>
    </comment>
    <comment ref="G28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
</t>
        </r>
      </text>
    </comment>
    <comment ref="H28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 на физобъем по позиции в базисных ценах&gt;
_____
&lt;ИТОГО МАТ на физобъем по позиции в базисных ценах&gt;
</t>
        </r>
      </text>
    </comment>
    <comment ref="I28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
_____
&lt;ИТОГО ЗПМ на физобъем по позиции в базисных ценах&gt;
</t>
        </r>
      </text>
    </comment>
    <comment ref="J28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&lt;ИТОГО ПЗ по позиции в текущих ценах&gt;
</t>
        </r>
      </text>
    </comment>
    <comment ref="K28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&lt;ИТОГО ОЗП по позиции в текущих ценах&gt;
_____
&lt;ИТОГО МАТ по позиции в текущих ценах&gt;
</t>
        </r>
      </text>
    </comment>
    <comment ref="U28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&lt;ИТОГО ЭММ по позиции в текущих ценах&gt;
_____
&lt;ИТОГО ЗПМ по позиции в текущих ценах&gt;
</t>
        </r>
      </text>
    </comment>
    <comment ref="A157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G157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H157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&lt;З/п основных рабочих (итоги)&gt;
_____
&lt;Материалы (итоги)&gt;</t>
        </r>
      </text>
    </comment>
    <comment ref="I157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&lt;Эксплуатация машин (итоги)&gt;
_____
&lt;З/п машинистов (итоги)&gt;</t>
        </r>
      </text>
    </comment>
    <comment ref="J157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тек.ценах (итоги)&gt;</t>
        </r>
      </text>
    </comment>
    <comment ref="K157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&lt;З/п основных рабочих в тек.ценах (итоги)&gt;
_____
&lt;Материалы в тек.ценах (итоги)&gt;</t>
        </r>
      </text>
    </comment>
    <comment ref="U157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&lt;Эксплуатация машин в тек.ценах (итоги)&gt;
_____
&lt;З/п машинистов в тек.ценах (итоги)&gt;</t>
        </r>
      </text>
    </comment>
    <comment ref="A161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300 атрибут 970 значение&gt; _________________ /&lt;подпись 300 значение&gt;/</t>
        </r>
      </text>
    </comment>
    <comment ref="A163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310 атрибут 970 значение&gt; _________________ /&lt;подпись 310 значение&gt;/</t>
        </r>
      </text>
    </comment>
  </commentList>
</comments>
</file>

<file path=xl/comments2.xml><?xml version="1.0" encoding="utf-8"?>
<comments xmlns="http://schemas.openxmlformats.org/spreadsheetml/2006/main">
  <authors>
    <author>&lt;&gt;</author>
    <author>YuKazaeva</author>
    <author>Сергей</author>
    <author>Alex</author>
    <author>onikitina</author>
  </authors>
  <commentList>
    <comment ref="A2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  <comment ref="A4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объекта&gt;</t>
        </r>
      </text>
    </comment>
    <comment ref="A5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7" authorId="2" shapeId="0">
      <text>
        <r>
          <rPr>
            <sz val="8"/>
            <color indexed="81"/>
            <rFont val="Tahoma"/>
            <family val="2"/>
            <charset val="204"/>
          </rPr>
          <t xml:space="preserve"> на &lt;Наименование локальной сметы&gt;</t>
        </r>
      </text>
    </comment>
    <comment ref="A8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G11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J11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G1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J1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G1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J1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L14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ОЗП&gt;</t>
        </r>
      </text>
    </comment>
    <comment ref="O14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P14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G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J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L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ОЗП&gt;</t>
        </r>
      </text>
    </comment>
    <comment ref="O15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P15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L16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ЗПМ&gt;</t>
        </r>
      </text>
    </comment>
    <comment ref="L17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ЗПМ&gt;</t>
        </r>
      </text>
    </comment>
    <comment ref="L18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&lt;Отчетный период (учет выполненных работ)&gt;</t>
        </r>
      </text>
    </comment>
    <comment ref="A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ресурса п.п.&gt;</t>
        </r>
      </text>
    </comment>
    <comment ref="B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&lt;Код ресурса&gt;</t>
        </r>
      </text>
    </comment>
    <comment ref="C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ресурса &gt;</t>
        </r>
      </text>
    </comment>
    <comment ref="D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&lt;Единица измерения ресурса&gt;
&lt;Количество машиночасов на единицу по позиции&gt;</t>
        </r>
      </text>
    </comment>
    <comment ref="E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&lt;Общее количество ресурса&gt;</t>
        </r>
      </text>
    </comment>
    <comment ref="F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&lt;Сметная базисная цена ресурса (на ед. измерения)&gt;
&lt;Формула базисной  цены единицы ПЗ&gt;</t>
        </r>
      </text>
    </comment>
    <comment ref="G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&lt;Сметная базисная цена ресурса (на физ. объем)&gt;</t>
        </r>
      </text>
    </comment>
    <comment ref="H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&lt;Оптовая цена единицы&gt;</t>
        </r>
      </text>
    </comment>
    <comment ref="I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&lt;Оптовая цена всего&gt;</t>
        </r>
      </text>
    </comment>
    <comment ref="J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&lt;Сметная текущая цена ресурса (на ед. измерения)&gt;
&lt;Формула текущей  цены единицы ПЗ&gt;</t>
        </r>
      </text>
    </comment>
    <comment ref="K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&lt;Сметная текущая цена ресурса (на физ. объем)&gt;</t>
        </r>
      </text>
    </comment>
    <comment ref="M2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=IF(ISNUMBER(R[0]C[-2]/R[0]C[-6]),IF(NOT(R[0]C[-2]/R[0]C[-6]=0),R[0]C[-2]/R[0]C[-6], " "), " ")&lt;Пустой идентификатор&gt;</t>
        </r>
      </text>
    </comment>
    <comment ref="N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текущей цены ресурса&gt;</t>
        </r>
      </text>
    </comment>
    <comment ref="A248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G248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K248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тек.ценах (итоги)&gt;</t>
        </r>
      </text>
    </comment>
    <comment ref="M248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=IF(ISNUMBER(INDIRECT("K" &amp; ROW())/INDIRECT("G" &amp; ROW())),INDIRECT("K" &amp; ROW())/INDIRECT("G" &amp; ROW()), " ")&lt;Пустой идентификатор&gt;</t>
        </r>
      </text>
    </comment>
    <comment ref="N24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&lt;Пустой идентификатор&gt;</t>
        </r>
      </text>
    </comment>
    <comment ref="A250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300 атрибут 970 значение&gt; _________________ /&lt;подпись 300 значение&gt;/</t>
        </r>
      </text>
    </comment>
    <comment ref="A252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310 атрибут 970 значение&gt; _________________ /&lt;подпись 310 значение&gt;/</t>
        </r>
      </text>
    </comment>
  </commentList>
</comments>
</file>

<file path=xl/sharedStrings.xml><?xml version="1.0" encoding="utf-8"?>
<sst xmlns="http://schemas.openxmlformats.org/spreadsheetml/2006/main" count="1684" uniqueCount="1207">
  <si>
    <t>Код ресурса</t>
  </si>
  <si>
    <t>Всего</t>
  </si>
  <si>
    <t>Сметная стоимость:</t>
  </si>
  <si>
    <t>тыс. руб.</t>
  </si>
  <si>
    <t>Hормативная трудоемкость:</t>
  </si>
  <si>
    <t>тыс.чел.ч</t>
  </si>
  <si>
    <t>Сметная заработная плата:</t>
  </si>
  <si>
    <t>№ пп</t>
  </si>
  <si>
    <t>Код норматива,  
Наименование,  
Единица измерения</t>
  </si>
  <si>
    <t>Объем</t>
  </si>
  <si>
    <t>Базисная стоимость за единицу</t>
  </si>
  <si>
    <t>Базисная стоимость всего</t>
  </si>
  <si>
    <t>Текущая стоимость всего</t>
  </si>
  <si>
    <t>Осн. З/п</t>
  </si>
  <si>
    <t>Эксп.</t>
  </si>
  <si>
    <t>Материал</t>
  </si>
  <si>
    <t>В т.ч. з/п</t>
  </si>
  <si>
    <t>базисная цена</t>
  </si>
  <si>
    <t>текущая цена</t>
  </si>
  <si>
    <t>Наименование</t>
  </si>
  <si>
    <t>Единица измерения</t>
  </si>
  <si>
    <t>Количество единиц по проектным данным</t>
  </si>
  <si>
    <t>Сметная стоимость в базисных ценах (руб.)</t>
  </si>
  <si>
    <t>Стоимость в текущих ценах (руб.)</t>
  </si>
  <si>
    <t>Индекс для смт. цен</t>
  </si>
  <si>
    <t>Обоснование</t>
  </si>
  <si>
    <t>Отпускная</t>
  </si>
  <si>
    <t>Сметная</t>
  </si>
  <si>
    <t>на ед. изм.</t>
  </si>
  <si>
    <t>общая</t>
  </si>
  <si>
    <t>Кол-во механизаторов</t>
  </si>
  <si>
    <t>(локальная смета)</t>
  </si>
  <si>
    <t>(локальный сметный расчет)</t>
  </si>
  <si>
    <t>в т.ч. оборудование</t>
  </si>
  <si>
    <t>монтажных работ</t>
  </si>
  <si>
    <t>% НР</t>
  </si>
  <si>
    <t>% СП</t>
  </si>
  <si>
    <t>Стройка:Газопровод среднего давления от точки подключения до границы земельного участка по адресу: г. Челябинск, Курчатовский район, ул. 2-я Шагольская, 25</t>
  </si>
  <si>
    <t>Объект:Газопровод среднего давления от точки подключения до границы земельного участка по адресу: г. Челябинск, Курчатовский район, ул. 2-я Шагольская, 25</t>
  </si>
  <si>
    <t>Основание:Договор № 83-П от 09.02.2016 г.</t>
  </si>
  <si>
    <t>Составил:  _________________ /Инженер-сметчик   Саблина А. А./</t>
  </si>
  <si>
    <t>Проверил:  _________________ /Главный инженер проекта   Старикова Е.Ю./</t>
  </si>
  <si>
    <t>Раздел 1. ЗЕМЛЯНЫЕ РАБОТЫ</t>
  </si>
  <si>
    <t>ТЕР01-02-057-03
Разработка грунта вручную в траншеях глубиной до 2 м без креплений с откосами, группа грунтов: 3
(Прил.1.12 п.3.185 Разработка и обратная засыпка вручную сильно налипающего на инструменты грунта: 3 группы ОЗП=1,2; ТЗ=1,2)
100 м3 грунта</t>
  </si>
  <si>
    <t>0,048
4,8/100</t>
  </si>
  <si>
    <t>ТЕР01-01-003-15
Разработка грунта в отвал экскаваторами &lt;драглайн&gt; или &lt;обратная лопата&gt; с ковшом вместимостью 0,5 (0,5-0,63) м3, группа грунтов 3
(Прил.1.12 п.3.46 Разработка вязких грунтов повышенной влажности, сильно налипающих на стенки и зубья ковша одноковшовых экскаваторов (кроме грунтов 5-6 группы) ОЗП=1,1; ЭМ=1,1 к расх.; ЗПМ=1,1; ТЗ=1,1; ТЗМ=1,1)
1000 м3 грунта</t>
  </si>
  <si>
    <t>0,0416
(44,7-3,1)/1000</t>
  </si>
  <si>
    <t>5066,11
_____
672</t>
  </si>
  <si>
    <t>211
_____
28</t>
  </si>
  <si>
    <t>1275
_____
365</t>
  </si>
  <si>
    <t>ТЕР01-02-057-03
Подчистка дна траншеи. Разработка грунта вручную в траншеях глубиной до 2 м без креплений с откосами, группа грунтов 3
100 м3 грунта</t>
  </si>
  <si>
    <t>0,031
3,1/100</t>
  </si>
  <si>
    <t>ТЕР01-02-057-03
Разработка грунта вручную в траншеях глубиной до 2 м без креплений с откосами, группа грунтов: 3
100 м3 грунта</t>
  </si>
  <si>
    <t>0,032
3,2/100</t>
  </si>
  <si>
    <t>ТЕР01-01-003-15
Разработка грунта в отвал экскаваторами &lt;драглайн&gt; или &lt;обратная лопата&gt; с ковшом вместимостью 0,5 (0,5-0,63) м3, группа грунтов 3
1000 м3 грунта</t>
  </si>
  <si>
    <t>0,0168
16,8/1000</t>
  </si>
  <si>
    <t>4605,55
_____
610,91</t>
  </si>
  <si>
    <t>77
_____
10</t>
  </si>
  <si>
    <t>468
_____
134</t>
  </si>
  <si>
    <t>ТЕР23-01-001-01
Устройство основания под трубопроводы: песчаного н=0,1м
10 м3 основания
144,41 = 1 431,41 - 11 x 117,00</t>
  </si>
  <si>
    <t>0,72
7,2/10</t>
  </si>
  <si>
    <t>39,04
_____
4,26</t>
  </si>
  <si>
    <t>28
_____
3</t>
  </si>
  <si>
    <t>133
_____
40</t>
  </si>
  <si>
    <t>ТЕР01-02-061-02
Засыпка вручную траншей, пазух котлованов и ям, (песком на н= 0.2 м) группа грунтов: 2
100 м3 грунта</t>
  </si>
  <si>
    <t>0,036
3,6/100</t>
  </si>
  <si>
    <t>ТЕР01-02-061-02
Засыпка вручную траншей, пазух котлованов и ям, (песком котлованов на врезке, над краном на всю глубину ) группа грунтов: 2
100 м3 грунта</t>
  </si>
  <si>
    <t>0,198
19,8/100</t>
  </si>
  <si>
    <t>ТЕР01-01-033-03
Засыпка траншей и котлованов с перемещением грунта до 5 м бульдозерами мощностью: 59 кВт (80 л.с.), группа грунтов 3
1000 м3 грунта</t>
  </si>
  <si>
    <t>0,0389
38,9/1000</t>
  </si>
  <si>
    <t>739,81
_____
145,25</t>
  </si>
  <si>
    <t>29
_____
6</t>
  </si>
  <si>
    <t>253
_____
74</t>
  </si>
  <si>
    <t>ТЕР01-02-005-02
Уплотнение грунта пневматическими трамбовками, группа грунтов: 3-4
100 м3 уплотненного грунта</t>
  </si>
  <si>
    <t>0,389
38,9/100</t>
  </si>
  <si>
    <t>238,66
_____
44,14</t>
  </si>
  <si>
    <t>93
_____
17</t>
  </si>
  <si>
    <t>611
_____
224</t>
  </si>
  <si>
    <t>ТССЦ-408-0122
Песок природный для строительных работ средний
м3</t>
  </si>
  <si>
    <t>33,66
(7,2+3,6+19,8)*1,1</t>
  </si>
  <si>
    <t xml:space="preserve">
_____
117</t>
  </si>
  <si>
    <t xml:space="preserve">
_____
3938</t>
  </si>
  <si>
    <t xml:space="preserve">
_____
11875</t>
  </si>
  <si>
    <t>ТЕР23-01-001-03
Устройство основания гравийного под фундаменты кранов и  коверы
10 м3 основания
162,26 = 1 587,26 - 12,5 x 114,00</t>
  </si>
  <si>
    <t>0,03
0,3/10</t>
  </si>
  <si>
    <t>56,89
_____
6,2</t>
  </si>
  <si>
    <t>8
_____
2</t>
  </si>
  <si>
    <t>ТССЦ-408-0201
Смесь песчано-гравийная природная обогащенная с содержанием гравия 15-25 %
м3</t>
  </si>
  <si>
    <t>0,33
0,3*1.1</t>
  </si>
  <si>
    <t xml:space="preserve">
_____
105</t>
  </si>
  <si>
    <t xml:space="preserve">
_____
35</t>
  </si>
  <si>
    <t xml:space="preserve">
_____
122</t>
  </si>
  <si>
    <t>ТЕР07-01-001-01
Укладка блоков и плит фундаментов (под кран) при глубине котлована до 4 м, масса конструкций до 0,5 т
100 шт. сборных конструкций</t>
  </si>
  <si>
    <t>0,01
1/100</t>
  </si>
  <si>
    <t>799,69
_____
1123,2</t>
  </si>
  <si>
    <t>2686,18
_____
376,18</t>
  </si>
  <si>
    <t>8
_____
11</t>
  </si>
  <si>
    <t>27
_____
4</t>
  </si>
  <si>
    <t>104
_____
34</t>
  </si>
  <si>
    <t>161
_____
49</t>
  </si>
  <si>
    <t>ТССЦ-403-0906
Плиты железобетонные фундаментные
м3</t>
  </si>
  <si>
    <t>0,06825
0,75*0,65*0,14</t>
  </si>
  <si>
    <t xml:space="preserve">
_____
1223,69</t>
  </si>
  <si>
    <t xml:space="preserve">
_____
84</t>
  </si>
  <si>
    <t xml:space="preserve">
_____
508</t>
  </si>
  <si>
    <t>ТССЦпг-01-01-01-039
Погрузочные работы при автомобильных перевозках: грунта растительного слоя (земля, перегной)
1 т груза</t>
  </si>
  <si>
    <t>59,67
30,6*1,95</t>
  </si>
  <si>
    <t>ТЕР01-01-016-02
Работа на отвале, группа грунтов: 2-3
1000 м3 грунта</t>
  </si>
  <si>
    <t>0,0306
30,6/1000</t>
  </si>
  <si>
    <t>35,99
_____
4,88</t>
  </si>
  <si>
    <t>357,63
_____
64,83</t>
  </si>
  <si>
    <t>11
_____
2</t>
  </si>
  <si>
    <t>14
_____
1</t>
  </si>
  <si>
    <t>90
_____
26</t>
  </si>
  <si>
    <t>ТССЦпг-03-21-01-005
Перевозка грузов автомобилями-самосвалами грузоподъемностью 10 т, работающих вне карьера, на расстояние: до 5 км I класс груза
1 т груза</t>
  </si>
  <si>
    <t>Итого по разделу 1 ЗЕМЛЯНЫЕ РАБОТЫ</t>
  </si>
  <si>
    <t>Раздел 2. ПРОКЛАДКА  ПЭ  УЧАСТКОВ  ГАЗОПРОВОДА</t>
  </si>
  <si>
    <t>Прокладка ПЭ участка газопровода  Ф 90х8.2 мм  - 8,5 м</t>
  </si>
  <si>
    <t>ТЕР24-02-031-02
Укладка газопроводов из полиэтиленовых труб в траншею со стационарно установленного барабана, диаметр газопровода 90х8.2 мм
100 м укладки</t>
  </si>
  <si>
    <t>0,085
8,5/100</t>
  </si>
  <si>
    <t>80,76
_____
20,75</t>
  </si>
  <si>
    <t>7
_____
1</t>
  </si>
  <si>
    <t>90
_____
5</t>
  </si>
  <si>
    <t>ТССЦ-507-3728
Труба напорная из полиэтилена PE 100 для газопроводов ПЭ100 SDR11, размером 90х8,2 мм (ГОСТ Р 50838-95)
м</t>
  </si>
  <si>
    <t xml:space="preserve">
_____
65,56</t>
  </si>
  <si>
    <t xml:space="preserve">
_____
3009</t>
  </si>
  <si>
    <t xml:space="preserve">
_____
13674</t>
  </si>
  <si>
    <t>Прокладка ПЭ газопровода Ф 90х8.2 мм в ПЭ футляре Ф 225х20.5 мм  методом ННБ под ж/д путями - 37,4 м</t>
  </si>
  <si>
    <t>ТЕР04-01-074-01
Монтаж машины горизонтального бурения
1 машина</t>
  </si>
  <si>
    <t>1258,5
_____
84,92</t>
  </si>
  <si>
    <t>1259
_____
85</t>
  </si>
  <si>
    <t>7136
_____
1109</t>
  </si>
  <si>
    <t>ТЕР04-01-075-01
Демонтаж машины горизонтального бурения
1 машина</t>
  </si>
  <si>
    <t>747,56
_____
42,13</t>
  </si>
  <si>
    <t>748
_____
42</t>
  </si>
  <si>
    <t>4284
_____
550</t>
  </si>
  <si>
    <t>ТЕР04-01-076-01
Бурение пилотной скважины машиной горизонтального бурения прессово-шнековой с усилием продавливания 203 ТС (2000кН) фирмы SHMIDT, KRANZ-GRUPPE
100 м бурения скважины</t>
  </si>
  <si>
    <t>0,374
37,4/100</t>
  </si>
  <si>
    <t>130,51
_____
4,76</t>
  </si>
  <si>
    <t>9351,3
_____
178,38</t>
  </si>
  <si>
    <t>49
_____
2</t>
  </si>
  <si>
    <t>3497
_____
67</t>
  </si>
  <si>
    <t>637
_____
13</t>
  </si>
  <si>
    <t>8492
_____
871</t>
  </si>
  <si>
    <t>ТЕР04-01-077-09
Бурение с предварительным расширением скважины длиной 50 м машиной горизонтального бурения прессово-шнековой с усилием продавливания 203 ТС (2000кН) фирмы SHMIDT, KRANZ-GRUPPE трехступенчатым методом с одновременным продавливанием отрезков (длиной по 4 м), сваренных между собой стальных трубопроводов диаметром: 325 мм Применен поправочный коэффициент на Ф 225 мм.
(Коэффициент на диаметр 225 мм  (225/325=0,6923) ОЗП=0,6923; ЭМ=0,6923 к расх.; ЗПМ=0,6923; МАТ=0,6923 к расх.; ТЗ=0,6923; ТЗМ=0,6923)
100 м бурения скважины
39 840,44 = 41 293,10 - 22,9 x 34,63 - 8,5 x 1,29 - 5,62 x 6,20 - 0,0368 x 11 520,00 - 1,88 x 101,00</t>
  </si>
  <si>
    <t>737,15
_____
26,79</t>
  </si>
  <si>
    <t>26817,6
_____
805,03</t>
  </si>
  <si>
    <t>276
_____
9</t>
  </si>
  <si>
    <t>10030
_____
301</t>
  </si>
  <si>
    <t>3600
_____
72</t>
  </si>
  <si>
    <t>25898
_____
3933</t>
  </si>
  <si>
    <t>ТССЦ-109-0012
Глина бентонитовая марки ПБМГ
т</t>
  </si>
  <si>
    <t>0,92004
37,4*24,6/1000</t>
  </si>
  <si>
    <t xml:space="preserve">
_____
1180</t>
  </si>
  <si>
    <t xml:space="preserve">
_____
1086</t>
  </si>
  <si>
    <t xml:space="preserve">
_____
9324</t>
  </si>
  <si>
    <t>ТССЦ-110-0245
Полимер для стабилизации буровых скважин «ФИЛЬТР ЧЕК»
т</t>
  </si>
  <si>
    <t>0,16082
37,4*4,3/1000</t>
  </si>
  <si>
    <t xml:space="preserve">
_____
39779,38</t>
  </si>
  <si>
    <t xml:space="preserve">
_____
6397</t>
  </si>
  <si>
    <t xml:space="preserve">
_____
35105</t>
  </si>
  <si>
    <t>Прайс "Полипастик Урал "
Труба ПЭ 100-RC (ПРОТЕКТ 1075) SDR 11 - 225х20,5 мм (ГОСТ 18599-2001), цена: 4226/6,24=677,24 руб
(МАТ=1,025 к расх.)
м</t>
  </si>
  <si>
    <t xml:space="preserve">
_____
694,17</t>
  </si>
  <si>
    <t xml:space="preserve">
_____
25962</t>
  </si>
  <si>
    <t xml:space="preserve">
_____
162004</t>
  </si>
  <si>
    <t>ТЕР22-05-003-01
Протаскивание в футляр стальных труб диаметром: 90 мм
100 м трубы, уложенной в футляр</t>
  </si>
  <si>
    <t>1026,3
_____
1111,06</t>
  </si>
  <si>
    <t>384
_____
415</t>
  </si>
  <si>
    <t>5012
_____
2431</t>
  </si>
  <si>
    <t>ТЕР22-05-004-01
Заделка битумом и прядью концов футляра диаметром: 400 мм - корректировка на Ду 225 мм
(ОЗП=0,5625; ЭМ=0,5625 к расх.; ЗПМ=0,5625; МАТ=0,5625 к расх.; ТЗ=0,5625; ТЗМ=0,5625)
1 футляр</t>
  </si>
  <si>
    <t>18,43
_____
89,75</t>
  </si>
  <si>
    <t>18
_____
91</t>
  </si>
  <si>
    <t>241
_____
454</t>
  </si>
  <si>
    <t>ТЕР24-02-081-01
Устройство контрольной трубки на кожухе перехода газопровода
1 установка
339,64 = 437,71 - 1 x 95,73 - 0,02 x 117,00</t>
  </si>
  <si>
    <t>18,31
_____
249,53</t>
  </si>
  <si>
    <t>71,8
_____
4,08</t>
  </si>
  <si>
    <t>18
_____
250</t>
  </si>
  <si>
    <t>72
_____
4</t>
  </si>
  <si>
    <t>239
_____
1517</t>
  </si>
  <si>
    <t>389
_____
53</t>
  </si>
  <si>
    <t xml:space="preserve">
_____
119</t>
  </si>
  <si>
    <t xml:space="preserve">
_____
360</t>
  </si>
  <si>
    <t>ТССЦ-103-0139
Трубы стальные электросварные прямошовные со снятой фаской из стали марок БСт2кп-БСт4кп и БСт2пс-БСт4пс наружный диаметр 57 мм, толщина стенки 3,5 мм
м</t>
  </si>
  <si>
    <t xml:space="preserve">
_____
30,2</t>
  </si>
  <si>
    <t xml:space="preserve">
_____
92</t>
  </si>
  <si>
    <t xml:space="preserve">
_____
604</t>
  </si>
  <si>
    <t>ТЕР24-02-021-01
Изоляция комбинированным мастично-ленточным материалом типа ленты «Лиам» сварных стыков газопроводов условным диаметром: 50-200 мм
1 м2</t>
  </si>
  <si>
    <t>0,549
0,18*3,05</t>
  </si>
  <si>
    <t>23,4
_____
180,68</t>
  </si>
  <si>
    <t>88,16
_____
14,3</t>
  </si>
  <si>
    <t>13
_____
99</t>
  </si>
  <si>
    <t>48
_____
8</t>
  </si>
  <si>
    <t>168
_____
308</t>
  </si>
  <si>
    <t>274
_____
103</t>
  </si>
  <si>
    <t>ТЕР24-02-001-08
Сварка «встык» полиэтиленовых труб нагревательным элементом: при полуавтоматическом управлении процессом сварки, диаметр труб 225 мм.
1 соединение</t>
  </si>
  <si>
    <t>ТЕР24-02-002-02
Установка перехода ПЭ/ст ф 63/ст.57 мм  на газопроводе из полиэтиленовых труб, диаметр отвода: 63 мм (Применительно)
1 соединение
39,27 = 212,27 - 1 x 173,00</t>
  </si>
  <si>
    <t>17,67
_____
5,53</t>
  </si>
  <si>
    <t>18
_____
5</t>
  </si>
  <si>
    <t>231
_____
25</t>
  </si>
  <si>
    <t>ТССЦ-507-0778
Переход «полиэтилен-сталь 63х57»
шт.</t>
  </si>
  <si>
    <t xml:space="preserve">
_____
385</t>
  </si>
  <si>
    <t xml:space="preserve">
_____
382</t>
  </si>
  <si>
    <t>ТЕР24-02-007-04
Установка седловых отводов полиэтиленовых с закладными нагревателями на газопроводе из полиэтиленовых труб , диаметры соединяемых труб: 225х63 мм (Применительно)
1 соединение</t>
  </si>
  <si>
    <t>34,03
_____
5,53</t>
  </si>
  <si>
    <t>34
_____
6</t>
  </si>
  <si>
    <t>444
_____
25</t>
  </si>
  <si>
    <t>Прайс "Полипастик Урал "
Седловой прямой отвод с ответной частью электросварной ПЭ 100;  225х63 мм, цена: 4607/6,24=738,30
(МАТ=1,0202 к расх.)
шт.</t>
  </si>
  <si>
    <t xml:space="preserve">
_____
753,21</t>
  </si>
  <si>
    <t xml:space="preserve">
_____
753</t>
  </si>
  <si>
    <t xml:space="preserve">
_____
4700</t>
  </si>
  <si>
    <t>Установка  ПЭ фасонных частей</t>
  </si>
  <si>
    <t>ТЕР24-02-005-03
Установка отводов Ф 90 - 2 шт., переходов  - 1 шт, перехода ПЭ/ст ф 90/ст.89 мм- 1 шт, на газопроводе из полиэтиленовых труб в горизонтальной плоскости, диаметр 90 мм
1 отвод
64,02 = 315,02 - 1 x 251,00</t>
  </si>
  <si>
    <t>4
2+1+1</t>
  </si>
  <si>
    <t>26,64
_____
10,27</t>
  </si>
  <si>
    <t>107
_____
41</t>
  </si>
  <si>
    <t>1391
_____
187</t>
  </si>
  <si>
    <t>Прайс "Полипастик Урал "
Муфта электросварная ПЭ 100 ГАЗ 90 SDR 11 . цена: 715/6,24=114,48 руб
(МАТ=1,0204 к расх.)
шт</t>
  </si>
  <si>
    <t xml:space="preserve">
_____
116,92</t>
  </si>
  <si>
    <t xml:space="preserve">
_____
935</t>
  </si>
  <si>
    <t xml:space="preserve">
_____
5837</t>
  </si>
  <si>
    <t>Прайс "Полипастик Урал "
Отвод полиэтиленовый удлиненный ПЭ 100 ГАЗ 90 SDR 11, цена: 339/6,24=54,33 руб , шт.
(МАТ=1,022 к расх.)
шт</t>
  </si>
  <si>
    <t xml:space="preserve">
_____
55,53</t>
  </si>
  <si>
    <t xml:space="preserve">
_____
111</t>
  </si>
  <si>
    <t xml:space="preserve">
_____
693</t>
  </si>
  <si>
    <t>Прайс "Полипастик Урал "
Переход   ПЭ100 ГАЗ SDR11 90/ст.89 ,цена: 1016/6,24=162,82 руб
(МАТ=1,02 к расх.)
шт.</t>
  </si>
  <si>
    <t xml:space="preserve">
_____
166,08</t>
  </si>
  <si>
    <t xml:space="preserve">
_____
166</t>
  </si>
  <si>
    <t xml:space="preserve">
_____
1036</t>
  </si>
  <si>
    <t>Прайс "Полипастик Урал "
Переход полиэтиленовый  удлиненный ПЭ100 ГАЗ 90х63 SDR 11 ,цена: 196/6,24=31,41 руб
(МАТ=1,022 к расх.)
шт.</t>
  </si>
  <si>
    <t xml:space="preserve">
_____
32,1</t>
  </si>
  <si>
    <t xml:space="preserve">
_____
32</t>
  </si>
  <si>
    <t xml:space="preserve">
_____
200</t>
  </si>
  <si>
    <t>ТЕР24-02-002-03
Сварка полиэтиленовых труб при помощи соединительных деталей с закладными нагревателями, диаметр труб 90 мм
1 соединение
62,82 = 313,82 - 1 x 251,00</t>
  </si>
  <si>
    <t>27,76
_____
6,32</t>
  </si>
  <si>
    <t>111
_____
25</t>
  </si>
  <si>
    <t>1450
_____
114</t>
  </si>
  <si>
    <t>ТЕР24-02-007-02
Установка седловых отводов полиэтиленовых с закладными нагревателями на газопроводе из полиэтиленовых труб , диаметры соединяемых труб:  90х63 мм (Применительно)
1 соединение</t>
  </si>
  <si>
    <t>18,33
_____
3,16</t>
  </si>
  <si>
    <t>37
_____
6</t>
  </si>
  <si>
    <t>478
_____
29</t>
  </si>
  <si>
    <t>Прайс "Полипастик Урал "
Седловой прямой отвод с ответной частью электросварной ПЭ 100;  90х63 мм, цена: 1432/6,24=229,49
(МАТ=1,0202 к расх.)
шт.</t>
  </si>
  <si>
    <t xml:space="preserve">
_____
234,13</t>
  </si>
  <si>
    <t xml:space="preserve">
_____
468</t>
  </si>
  <si>
    <t xml:space="preserve">
_____
2922</t>
  </si>
  <si>
    <t>ТЕР24-02-005-02
Установка перехода ПЭ/ст 63/ст. 57 мм  -1 шт на газопроводе из полиэтиленовых труб в горизонтальной плоскости, диаметр отвода: 63 мм
1 отвод</t>
  </si>
  <si>
    <t>16,54
_____
180,9</t>
  </si>
  <si>
    <t>50
_____
543</t>
  </si>
  <si>
    <t>648
_____
1077</t>
  </si>
  <si>
    <t xml:space="preserve">
_____
1155</t>
  </si>
  <si>
    <t xml:space="preserve">
_____
1147</t>
  </si>
  <si>
    <t>ТЕР24-02-004-02
Механическая резка полиэтиленовых труб, диаметр труб 90 мм
1 конец</t>
  </si>
  <si>
    <t>ТЕРм10-06-048-05
Укладка сигнальной ленты "ГАЗ" (применительно-п. 1.10.98т.ч к ТЕРм 10 ) .
(ОЗП=0,3; ЭМ=0,3 к расх.; ЗПМ=0,3; МАТ=0,3 к расх.; ТЗ=0,3; ТЗМ=0,3)
1 км кабеля
1 661,52 = 1 667,37 - 5,85 x 1,00</t>
  </si>
  <si>
    <t>0,0085
8,5/1000</t>
  </si>
  <si>
    <t>410,69
_____
41,06</t>
  </si>
  <si>
    <t>19
_____
5</t>
  </si>
  <si>
    <t>ТССЦ-507-3538
Лента сигнальная "Газ" ЛСГ 200
м</t>
  </si>
  <si>
    <t xml:space="preserve">
_____
0,3</t>
  </si>
  <si>
    <t xml:space="preserve">
_____
3</t>
  </si>
  <si>
    <t xml:space="preserve">
_____
11</t>
  </si>
  <si>
    <t>Установка крана  Friatec , Frialen  Ф 90мм</t>
  </si>
  <si>
    <t>ТЕР24-02-071-04
Установка шарового крана  Ф90 мм подземной установки ,с ковером (ПРИМЕНИТЕЛЬНО)
1 шт
423,34 = 2 136,29 - 2,49 x 34,63 - 0,34 x 1,86 - 0,21 x 6,20 - 0,00096 x 11 520,00 - 0,048 x 9,80 - 1 x 54,70 - 1 x 1 170,00 - 1 x 252,56 - 2 x 68,00</t>
  </si>
  <si>
    <t>80,26
_____
216,44</t>
  </si>
  <si>
    <t>126,64
_____
12,08</t>
  </si>
  <si>
    <t>80
_____
216</t>
  </si>
  <si>
    <t>127
_____
12</t>
  </si>
  <si>
    <t>1048
_____
1344</t>
  </si>
  <si>
    <t>757
_____
158</t>
  </si>
  <si>
    <t>Прайс ООО ЦК "СТС"
Кран шаровой полиэтиленовый  : ПЭ 100 КН 90 SDR 11 ГАЗ   ,Friatec ,Frialen .Прайс ООО ЦК "СТС",цена: 22779,84/1,20/6,24=3042,18 руб, шт
(МАТ=1,0235 к расх.)
шт</t>
  </si>
  <si>
    <t xml:space="preserve">
_____
3113,67</t>
  </si>
  <si>
    <t xml:space="preserve">
_____
3114</t>
  </si>
  <si>
    <t xml:space="preserve">
_____
19429</t>
  </si>
  <si>
    <t>Прайс ООО ЦК "СТС"
Монтажный комплект для шаровых кранов  H=1900 мм +, Frialen   Friatec , Прайс ООО ЦК "СТС", цена: 8135,59/1,20/6,24=1086,48 руб., шт
(МАТ=1,0235 к расх.)
шт</t>
  </si>
  <si>
    <t xml:space="preserve">
_____
1112,01</t>
  </si>
  <si>
    <t xml:space="preserve">
_____
1112</t>
  </si>
  <si>
    <t xml:space="preserve">
_____
6939</t>
  </si>
  <si>
    <t>ТЕР24-02-081-01
Укладка продувочных газопроводов Ф57х3.5мм ,
1 установка
341,98 = 437,71 - 1 x 95,73</t>
  </si>
  <si>
    <t>18,31
_____
251,87</t>
  </si>
  <si>
    <t>37
_____
503</t>
  </si>
  <si>
    <t>144
_____
8</t>
  </si>
  <si>
    <t>478
_____
3049</t>
  </si>
  <si>
    <t>777
_____
107</t>
  </si>
  <si>
    <t xml:space="preserve">
_____
91</t>
  </si>
  <si>
    <t xml:space="preserve">
_____
594</t>
  </si>
  <si>
    <t>ТЕР24-02-021-01
Изоляция комбинированным мастично-ленточным материалом типа ленты &lt;Лиам&gt; продувочных газопроводов  диаметром 57 мм
1 м2</t>
  </si>
  <si>
    <t>0,54
0,18*3</t>
  </si>
  <si>
    <t>13
_____
97</t>
  </si>
  <si>
    <t>165
_____
303</t>
  </si>
  <si>
    <t>270
_____
101</t>
  </si>
  <si>
    <t>ТЕР24-02-051-01
Монтаж задвижки стальной фланцевой для надземной установки на газопроводах из труб условным диаметром: 50 мм
1 задвижка
211,83 = 493,69 - 5,8 x 21,70 - 2 x 35,00 - 4 x 21,50</t>
  </si>
  <si>
    <t>77,36
_____
33,22</t>
  </si>
  <si>
    <t>155
_____
66</t>
  </si>
  <si>
    <t>2019
_____
361</t>
  </si>
  <si>
    <t>Прайс ООО "АЛСО "
Кран шаровой редуцированный комбинированного типа присоединения (приварка/муфта)  ALSO GAS DN 50  КШ.К. GAS.050.40-01., цена: 3405/1,20/6,24=454,73 руб.
(МАТ=1,0265 к расх.)
шт</t>
  </si>
  <si>
    <t xml:space="preserve">
_____
466,78</t>
  </si>
  <si>
    <t xml:space="preserve">
_____
934</t>
  </si>
  <si>
    <t xml:space="preserve">
_____
5825</t>
  </si>
  <si>
    <t>ТЕР11-01-002-09
Бетонирование отмостки вокруг ковера крана и продувочных свечей бетоном
1 м3 подстилающего слоя</t>
  </si>
  <si>
    <t>0,73
7,3*0,1</t>
  </si>
  <si>
    <t>38,8
_____
9,08</t>
  </si>
  <si>
    <t>28
_____
7</t>
  </si>
  <si>
    <t>370
_____
35</t>
  </si>
  <si>
    <t>ТССЦ-401-0025
Бетон тяжелый, крупность заполнителя более 40 мм, класс В12,5 (М150)
м3</t>
  </si>
  <si>
    <t xml:space="preserve">
_____
578</t>
  </si>
  <si>
    <t xml:space="preserve">
_____
430</t>
  </si>
  <si>
    <t xml:space="preserve">
_____
2023</t>
  </si>
  <si>
    <t>Итого по разделу 2 ПРОКЛАДКА  ПЭ  УЧАСТКОВ  ГАЗОПРОВОДА</t>
  </si>
  <si>
    <t>Раздел 3. ПРОКЛАДКА СТАЛЬНЫХ   УЧАСТКОВ  ГАЗОПРОВОДА</t>
  </si>
  <si>
    <t>ТЕР24-02-030-02
Укладка в траншею изолированных стальных газопроводов условным диаметром: до 80 мм
100 м трубопровода
1 225,65 = 10 888,32 - 101 x 95,67</t>
  </si>
  <si>
    <t>248,92
_____
11,52</t>
  </si>
  <si>
    <t>965,21
_____
102,06</t>
  </si>
  <si>
    <t>10
_____
1</t>
  </si>
  <si>
    <t>54
_____
13</t>
  </si>
  <si>
    <t>ТССЦ-103-0154
Трубы стальные электросварные прямошовные со снятой фаской из стали марок БСт2кп-БСт4кп и БСт2пс-БСт4пс наружный диаметр 89 мм, толщина стенки 3,5 мм
м</t>
  </si>
  <si>
    <t xml:space="preserve">
_____
48,2</t>
  </si>
  <si>
    <t xml:space="preserve">
_____
48</t>
  </si>
  <si>
    <t xml:space="preserve">
_____
316</t>
  </si>
  <si>
    <t>ТЕР24-02-021-01
Изоляция комбинированным мастично-ленточным материалом типа ленты &lt;Лиам&gt; газопроводов диаметром 89 мм
1 м2</t>
  </si>
  <si>
    <t>0,28
0,28*1</t>
  </si>
  <si>
    <t>7
_____
50</t>
  </si>
  <si>
    <t>25
_____
4</t>
  </si>
  <si>
    <t>86
_____
156</t>
  </si>
  <si>
    <t>140
_____
52</t>
  </si>
  <si>
    <t>ТЕР24-02-030-01
Укладка в траншею изолированных стальных газопроводов условным диаметром: до 50 мм
100 м трубопровода
1 151,80 = 6 306,84 - 101 x 51,04</t>
  </si>
  <si>
    <t>0,035
3,5/100</t>
  </si>
  <si>
    <t>227,93
_____
4,03</t>
  </si>
  <si>
    <t>919,84
_____
102,06</t>
  </si>
  <si>
    <t>32
_____
4</t>
  </si>
  <si>
    <t>104
_____
1</t>
  </si>
  <si>
    <t>184
_____
47</t>
  </si>
  <si>
    <t xml:space="preserve">
_____
151</t>
  </si>
  <si>
    <t xml:space="preserve">
_____
990</t>
  </si>
  <si>
    <t>ТЕР24-02-021-01
Изоляция комбинированным мастично-ленточным материалом типа ленты &lt;Лиам&gt; газопроводов диаметром 57 мм
1 м2</t>
  </si>
  <si>
    <t>0,63
0.18*3,5</t>
  </si>
  <si>
    <t>15
_____
113</t>
  </si>
  <si>
    <t>56
_____
9</t>
  </si>
  <si>
    <t>192
_____
354</t>
  </si>
  <si>
    <t>315
_____
118</t>
  </si>
  <si>
    <t>ТЕР24-02-041-01
Надземная прокладка стальных газопроводов на металлических опорах, условный диаметр газопровода: 50 мм
100 м газопровода
2 012,34 = 2 025,21 - 0,001 x 12 870,00</t>
  </si>
  <si>
    <t>0,015
1,5/100</t>
  </si>
  <si>
    <t>232,58
_____
187,86</t>
  </si>
  <si>
    <t>1591,9
_____
205,71</t>
  </si>
  <si>
    <t>3
_____
3</t>
  </si>
  <si>
    <t>24
_____
3</t>
  </si>
  <si>
    <t>46
_____
10</t>
  </si>
  <si>
    <t>137
_____
40</t>
  </si>
  <si>
    <t>ТЕР13-03-002-04
Огрунтовка металлических поверхностей газопровода Ф 57 мм , грунтовкой ГФ-021
100 м2 окрашиваемой поверхности</t>
  </si>
  <si>
    <t>0,0027
(0,18*1,5) / 100</t>
  </si>
  <si>
    <t>71,47
_____
250,36</t>
  </si>
  <si>
    <t>10,15
_____
0,12</t>
  </si>
  <si>
    <t xml:space="preserve">
_____
1</t>
  </si>
  <si>
    <t>3
_____
2</t>
  </si>
  <si>
    <t>ТЕР13-03-004-26
Окраска металлических огрунтованных поверхностей: эмалью ПФ-115
100 м2 окрашиваемой поверхности</t>
  </si>
  <si>
    <t>43,93
_____
388,48</t>
  </si>
  <si>
    <t>6,8
_____
0,12</t>
  </si>
  <si>
    <t>2
_____
3</t>
  </si>
  <si>
    <t>ТЕР22-03-001-05
Установка фасонных частей стальных сварных диаметром 50-250 мм (Применительно)
1 т фасонных частей</t>
  </si>
  <si>
    <t>0,004344
(0,6+1,4*2+0,3+0,322*2)/1000</t>
  </si>
  <si>
    <t>4960,28
_____
14919,4</t>
  </si>
  <si>
    <t>11806,75
_____
1684,6</t>
  </si>
  <si>
    <t>22
_____
65</t>
  </si>
  <si>
    <t>51
_____
7</t>
  </si>
  <si>
    <t>281
_____
545</t>
  </si>
  <si>
    <t>327
_____
96</t>
  </si>
  <si>
    <t>Устройство футляра Ф108х4.0мм   на выходе газопровода  Ф 57х3.5  мм  из земли, - 1 шт.</t>
  </si>
  <si>
    <t>ТЕР22-01-011-03
Укладка стальных труб диаметром 100 мм.
1 км трубопровода
5 664,92 = 9 108,28 - 1,8 x 3,24 - 12 x 9,04 - 27,6 x 112,26 - 1,39 x 36,97 - 0,18 x 996,00</t>
  </si>
  <si>
    <t>0,0006
0,6/1000</t>
  </si>
  <si>
    <t>4620,77
_____
509,63</t>
  </si>
  <si>
    <t>534,52
_____
174,69</t>
  </si>
  <si>
    <t>36
_____
3</t>
  </si>
  <si>
    <t>2
_____
1</t>
  </si>
  <si>
    <t>ТССЦ-103-0161
Трубы стальные электросварные прямошовные со снятой фаской из стали марок БСт2кп-БСт4кп и БСт2пс-БСт4пс наружный диаметр 108 мм, толщина стенки 4 мм
м</t>
  </si>
  <si>
    <t xml:space="preserve">
_____
67,3</t>
  </si>
  <si>
    <t xml:space="preserve">
_____
40</t>
  </si>
  <si>
    <t xml:space="preserve">
_____
265</t>
  </si>
  <si>
    <t>ТЕР22-05-003-01
Протаскивание в футляр Ду 100 стальных труб диаметром 57 мм
100 м трубы, уложенной в футляр</t>
  </si>
  <si>
    <t>0,006
0.6/100</t>
  </si>
  <si>
    <t>6
_____
7</t>
  </si>
  <si>
    <t>80
_____
40</t>
  </si>
  <si>
    <t>ТЕР24-02-021-01
Изоляция комбинированным мастично-ленточным материалом типа ленты «Лиам»  газопроводов условным диаметром 108 мм
1 м2</t>
  </si>
  <si>
    <t>0,204
0,34*0,6</t>
  </si>
  <si>
    <t>5
_____
37</t>
  </si>
  <si>
    <t>18
_____
3</t>
  </si>
  <si>
    <t>62
_____
115</t>
  </si>
  <si>
    <t>102
_____
38</t>
  </si>
  <si>
    <t>ТЕР22-05-004-01
Заделка битумом и прядью концов футляра диаметром 108 мм
(ОЗП=0,25; ЭМ=0,25 к расх.; ЗПМ=0,25; МАТ=0,25 к расх.; ТЗ=0,25; ТЗМ=0,25)
1 футляр</t>
  </si>
  <si>
    <t>8,19
_____
39,89</t>
  </si>
  <si>
    <t>8
_____
40</t>
  </si>
  <si>
    <t>107
_____
202</t>
  </si>
  <si>
    <t>ТЕРм12-10-001-01
Бобышки, штуцеры на условное давление до 10 МПа
100 шт.</t>
  </si>
  <si>
    <t>795,26
_____
2433,91</t>
  </si>
  <si>
    <t>8
_____
25</t>
  </si>
  <si>
    <t>104
_____
271</t>
  </si>
  <si>
    <t>Установка опозновательных  столбов  и табличек- указателей</t>
  </si>
  <si>
    <t>ТЕР27-09-004-01
Установка столбиков сигнальных: железобетонных
100 шт.</t>
  </si>
  <si>
    <t>0,04
4/100</t>
  </si>
  <si>
    <t>759,42
_____
1010,46</t>
  </si>
  <si>
    <t>3046,09
_____
349,22</t>
  </si>
  <si>
    <t>30
_____
41</t>
  </si>
  <si>
    <t>122
_____
14</t>
  </si>
  <si>
    <t>397
_____
149</t>
  </si>
  <si>
    <t>769
_____
182</t>
  </si>
  <si>
    <t>ТССЦ-401-0023
Бетон тяжелый, крупность заполнителя более 40 мм, класс В7,5 (М 100)
м3</t>
  </si>
  <si>
    <t>0,28
0.07*4</t>
  </si>
  <si>
    <t xml:space="preserve">
_____
538</t>
  </si>
  <si>
    <t xml:space="preserve">
_____
715</t>
  </si>
  <si>
    <t>ТССЦ-403-1220
Столбы оград 2С 24в /бетон В15 (М200), объем 0,05 м3, расход ар-ры 8,2 кг/ (серия 3.017-3)
шт.</t>
  </si>
  <si>
    <t xml:space="preserve">
_____
169,39</t>
  </si>
  <si>
    <t xml:space="preserve">
_____
678</t>
  </si>
  <si>
    <t xml:space="preserve">
_____
4399</t>
  </si>
  <si>
    <t>ТЕР27-09-012-01
Установка табличек
100 знаков</t>
  </si>
  <si>
    <t>743,82
_____
489,12</t>
  </si>
  <si>
    <t>30
_____
19</t>
  </si>
  <si>
    <t>389
_____
144</t>
  </si>
  <si>
    <t>ТССЦ-101-4306
Знаки дорожные на оцинкованной подоснове со световозвращающей пленкой информационные, размером 200х300 мм, тип 6.13, двухсторонние
шт.</t>
  </si>
  <si>
    <t xml:space="preserve">
_____
99,9</t>
  </si>
  <si>
    <t xml:space="preserve">
_____
400</t>
  </si>
  <si>
    <t xml:space="preserve">
_____
1246</t>
  </si>
  <si>
    <t>Итого по разделу 3 ПРОКЛАДКА СТАЛЬНЫХ   УЧАСТКОВ  ГАЗОПРОВОДА</t>
  </si>
  <si>
    <t>Раздел 4. УСТАНОВКА КОНТАКТНОГО УСТРОЙСТВА  по С. 5.905-17.07 СЗК 30.00-СБ</t>
  </si>
  <si>
    <t>ТЕР24-02-110-01
Установка и монтаж контрольно-измерительного пункта, электрода сравнения и датчика потенциала на газопроводах городов и поселков
1 контрольно-измерительный пункт
348,77 = 467,77 - 1 x 119,00</t>
  </si>
  <si>
    <t>81,32
_____
241,74</t>
  </si>
  <si>
    <t>81
_____
242</t>
  </si>
  <si>
    <t>1062
_____
1626</t>
  </si>
  <si>
    <t>Прайс Компания ООО "ЗНГА Анодъ"
Стойка контрольно-измерительного пункта СКИП-1, прайс Компания ООО "ЗНГА Анодъ" цена: 4166,67/6,24=667,74
(МАТ=1,0302 к расх.)
шт</t>
  </si>
  <si>
    <t xml:space="preserve">
_____
687,91</t>
  </si>
  <si>
    <t xml:space="preserve">
_____
688</t>
  </si>
  <si>
    <t xml:space="preserve">
_____
4293</t>
  </si>
  <si>
    <t>Прайс Компания ООО "ЗНГА Анодъ"
Электрод сравнения ЭНЕС-4М., прайс Компания ООО "ЗНГА Анодъ" . цена : 9166,67/6,24=1469,02 руб
(МАТ=1,0302 к расх.)
шт</t>
  </si>
  <si>
    <t xml:space="preserve">
_____
1513,38</t>
  </si>
  <si>
    <t xml:space="preserve">
_____
1513</t>
  </si>
  <si>
    <t xml:space="preserve">
_____
9444</t>
  </si>
  <si>
    <t>ТЕРм08-02-472-03
Проводник заземляющий скрыто из стали полосовой сечением 10х50 мм2.по СЗК 31.00 СБ
100 м</t>
  </si>
  <si>
    <t>0,028
2,8/100</t>
  </si>
  <si>
    <t>183,11
_____
83,66</t>
  </si>
  <si>
    <t>186,87
_____
8,98</t>
  </si>
  <si>
    <t>5
_____
3</t>
  </si>
  <si>
    <t>67
_____
9</t>
  </si>
  <si>
    <t>32
_____
3</t>
  </si>
  <si>
    <t>ТССЦ-101-3721
Сталь полосовая 10х50 мм,
т</t>
  </si>
  <si>
    <t>0,010976
3,92*2,8/1000</t>
  </si>
  <si>
    <t xml:space="preserve">
_____
6620</t>
  </si>
  <si>
    <t xml:space="preserve">
_____
73</t>
  </si>
  <si>
    <t xml:space="preserve">
_____
532</t>
  </si>
  <si>
    <t>ТССЦ-101-1714
Болты с гайками и шайбами строительные
т</t>
  </si>
  <si>
    <t>8E-5
0,04*2/1000</t>
  </si>
  <si>
    <t xml:space="preserve">
_____
17290</t>
  </si>
  <si>
    <t xml:space="preserve">
_____
7</t>
  </si>
  <si>
    <t>Итого по разделу 4 УСТАНОВКА КОНТАКТНОГО УСТРОЙСТВА  по С. 5.905-17.07 СЗК 30.00-СБ</t>
  </si>
  <si>
    <t>Раздел 5. ИСПЫТАНИЯ ГАЗОПРОВОДА  СРЕДНЕГО ДАВЛЕНИЯ</t>
  </si>
  <si>
    <t>ТЕРм39-02-015-04
Гаммаграфический контроль трубопровода через две стенки, диаметр трубопровода 89 мм, толщина стенки до 5 мм (Применительно)
1 снимок</t>
  </si>
  <si>
    <t>15,51
_____
6,75</t>
  </si>
  <si>
    <t>78
_____
34</t>
  </si>
  <si>
    <t>1013
_____
71</t>
  </si>
  <si>
    <t>ТЕРм39-02-015-02
Гаммаграфический контроль трубопровода через две стенки, диаметр трубопровода 57 мм, толщина стенки до 6 мм
1 снимок</t>
  </si>
  <si>
    <t>14,7
_____
5,66</t>
  </si>
  <si>
    <t>29
_____
11</t>
  </si>
  <si>
    <t>384
_____
24</t>
  </si>
  <si>
    <t>ТЕР13-08-007-01
Проверка состояния изоляционного покрытия подземных газопроводов. (Применительно) Проверка качества резинового покрытия
100 м2 поверхности</t>
  </si>
  <si>
    <t>0,0091
(0,28*1+0,18*3,5)/100</t>
  </si>
  <si>
    <t>ТЕРм39-02-006-16
Ультразвуковая дефектоскопия трубопровода одним преобразователем сварных соединений перлитного класса с двух сторон, прозвучивание поперечное, диаметр трубопровода: 225 мм, толщина стенки до 24 мм (Применительно)
1 стык</t>
  </si>
  <si>
    <t>27,28
_____
5,43</t>
  </si>
  <si>
    <t>82
_____
16</t>
  </si>
  <si>
    <t>1069
_____
78</t>
  </si>
  <si>
    <t>ТЕР24-02-121-02
Монтаж инвентарного узла для очистки и испытания газопровода, условный диаметр газопровода  Двн. ср= 73,6 мм
1 узел</t>
  </si>
  <si>
    <t>64,93
_____
38,14</t>
  </si>
  <si>
    <t>65
_____
38</t>
  </si>
  <si>
    <t>848
_____
131</t>
  </si>
  <si>
    <t>ТЕР24-02-120-02
Очистка полости трубопровода продувкой воздухом, диаметр газопровода: до 100мм
100 м трубопровода</t>
  </si>
  <si>
    <t>0,519
51,9/100</t>
  </si>
  <si>
    <t>12,55
_____
2,43</t>
  </si>
  <si>
    <t>6
_____
1</t>
  </si>
  <si>
    <t>43
_____
16</t>
  </si>
  <si>
    <t>ТЕР24-02-123-02
Подъем давления при испытании воздухом газопроводов высокого давления (до 0,6 МПа) условным диаметром: до 100 мм
100 м газопровода</t>
  </si>
  <si>
    <t>6,33
_____
0,73</t>
  </si>
  <si>
    <t>22
_____
5</t>
  </si>
  <si>
    <t>ТЕР24-02-124-01
Выдержка под давлением до 0,6 МПа при испытании на прочность и герметичность стальных газопроводов условным диаметром 50-300 мм
1 участок испытания газопровода</t>
  </si>
  <si>
    <t>798,21
_____
85,12</t>
  </si>
  <si>
    <t>798
_____
85</t>
  </si>
  <si>
    <t>5390
_____
1112</t>
  </si>
  <si>
    <t>Итого по разделу 5 ИСПЫТАНИЯ ГАЗОПРОВОДА  СРЕДНЕГО ДАВЛЕНИЯ</t>
  </si>
  <si>
    <t>Итого прямые затраты по смете</t>
  </si>
  <si>
    <t>3406
_____
57293</t>
  </si>
  <si>
    <t>19401
_____
736</t>
  </si>
  <si>
    <t>44455
_____
322839</t>
  </si>
  <si>
    <t>66510
_____
9627</t>
  </si>
  <si>
    <t>Итого прямые затраты по смете с учетом коэффициентов к итогам</t>
  </si>
  <si>
    <t xml:space="preserve">    В том числе, справочно:</t>
  </si>
  <si>
    <t xml:space="preserve">     Вспомогательные материалы МАТ=2%ОЗП  (Поз. 77, 89-90, 92, 86-88)</t>
  </si>
  <si>
    <t xml:space="preserve">
_____
53</t>
  </si>
  <si>
    <t xml:space="preserve">    В том числе (справочно):</t>
  </si>
  <si>
    <t xml:space="preserve">       фонд оплаты труда (ФОТ)</t>
  </si>
  <si>
    <t xml:space="preserve">       материалы</t>
  </si>
  <si>
    <t xml:space="preserve">       эксплуатация машин и механизмов</t>
  </si>
  <si>
    <t>Накладные расходы</t>
  </si>
  <si>
    <t>Сметная прибыль</t>
  </si>
  <si>
    <t>ВСЕГО по смете</t>
  </si>
  <si>
    <t xml:space="preserve">    Итого Строительные работы</t>
  </si>
  <si>
    <t xml:space="preserve">    Итого Монтажные работы</t>
  </si>
  <si>
    <t xml:space="preserve">    Итого</t>
  </si>
  <si>
    <t xml:space="preserve">    ВСЕГО по смете</t>
  </si>
  <si>
    <t>Ресурсы подрядчика</t>
  </si>
  <si>
    <t xml:space="preserve">          Трудозатраты</t>
  </si>
  <si>
    <t>1-1-5</t>
  </si>
  <si>
    <t>Рабочий строитель (ср 1,5)</t>
  </si>
  <si>
    <t xml:space="preserve">чел.час
</t>
  </si>
  <si>
    <t xml:space="preserve">9,48
</t>
  </si>
  <si>
    <t xml:space="preserve">123,84
</t>
  </si>
  <si>
    <t>1-2-0</t>
  </si>
  <si>
    <t>Рабочий строитель (ср 2)</t>
  </si>
  <si>
    <t xml:space="preserve">9,86
</t>
  </si>
  <si>
    <t xml:space="preserve">128,77
</t>
  </si>
  <si>
    <t>1-2-5</t>
  </si>
  <si>
    <t>Рабочий строитель (ср 2,5)</t>
  </si>
  <si>
    <t xml:space="preserve">10,33
</t>
  </si>
  <si>
    <t xml:space="preserve">134,96
</t>
  </si>
  <si>
    <t>1-2-8</t>
  </si>
  <si>
    <t>Рабочий строитель (ср 2,8)</t>
  </si>
  <si>
    <t xml:space="preserve">10,6
</t>
  </si>
  <si>
    <t xml:space="preserve">138,45
</t>
  </si>
  <si>
    <t>1-2-9</t>
  </si>
  <si>
    <t>Рабочий строитель (ср 2,9)</t>
  </si>
  <si>
    <t xml:space="preserve">10,69
</t>
  </si>
  <si>
    <t xml:space="preserve">139,56
</t>
  </si>
  <si>
    <t>1-3-0</t>
  </si>
  <si>
    <t>Рабочий строитель (ср 3)</t>
  </si>
  <si>
    <t xml:space="preserve">10,78
</t>
  </si>
  <si>
    <t xml:space="preserve">140,83
</t>
  </si>
  <si>
    <t>1-3-2</t>
  </si>
  <si>
    <t>Рабочий строитель (ср 3,2)</t>
  </si>
  <si>
    <t xml:space="preserve">11,05
</t>
  </si>
  <si>
    <t xml:space="preserve">144,33
</t>
  </si>
  <si>
    <t>1-3-4</t>
  </si>
  <si>
    <t>Рабочий строитель (ср 3,4)</t>
  </si>
  <si>
    <t xml:space="preserve">11,34
</t>
  </si>
  <si>
    <t xml:space="preserve">148,14
</t>
  </si>
  <si>
    <t>1-3-5</t>
  </si>
  <si>
    <t>Рабочий строитель (ср 3,5)</t>
  </si>
  <si>
    <t xml:space="preserve">11,47
</t>
  </si>
  <si>
    <t xml:space="preserve">149,72
</t>
  </si>
  <si>
    <t>1-3-6</t>
  </si>
  <si>
    <t>Рабочий строитель (ср 3,6)</t>
  </si>
  <si>
    <t xml:space="preserve">11,61
</t>
  </si>
  <si>
    <t xml:space="preserve">151,63
</t>
  </si>
  <si>
    <t>1-3-8</t>
  </si>
  <si>
    <t>Рабочий ...</t>
  </si>
  <si>
    <t xml:space="preserve">11,89
</t>
  </si>
  <si>
    <t xml:space="preserve">155,28
</t>
  </si>
  <si>
    <t xml:space="preserve">   - Рабочий монтажник (ср 3,8)</t>
  </si>
  <si>
    <t xml:space="preserve">   - Рабочий строитель (ср 3,8)</t>
  </si>
  <si>
    <t>1-4-0</t>
  </si>
  <si>
    <t xml:space="preserve">12,16
</t>
  </si>
  <si>
    <t xml:space="preserve">158,77
</t>
  </si>
  <si>
    <t xml:space="preserve">   - Рабочий монтажник (ср 4)</t>
  </si>
  <si>
    <t xml:space="preserve">   - Рабочий строитель (ср 4)</t>
  </si>
  <si>
    <t>1-4-2</t>
  </si>
  <si>
    <t>Рабочий строитель (ср 4,2)</t>
  </si>
  <si>
    <t xml:space="preserve">12,54
</t>
  </si>
  <si>
    <t xml:space="preserve">163,7
</t>
  </si>
  <si>
    <t>1-4-3</t>
  </si>
  <si>
    <t xml:space="preserve">12,72
</t>
  </si>
  <si>
    <t xml:space="preserve">166,08
</t>
  </si>
  <si>
    <t xml:space="preserve">   - Рабочий монтажник (ср 4,3)</t>
  </si>
  <si>
    <t xml:space="preserve">   - Рабочий строитель (ср 4,3)</t>
  </si>
  <si>
    <t>1-4-5</t>
  </si>
  <si>
    <t>Рабочий строитель (ср 4,5)</t>
  </si>
  <si>
    <t xml:space="preserve">13,09
</t>
  </si>
  <si>
    <t xml:space="preserve">170,84
</t>
  </si>
  <si>
    <t>1-4-7</t>
  </si>
  <si>
    <t>Рабочий строитель (ср 4,7)</t>
  </si>
  <si>
    <t xml:space="preserve">13,46
</t>
  </si>
  <si>
    <t xml:space="preserve">175,76
</t>
  </si>
  <si>
    <t>1-4-8</t>
  </si>
  <si>
    <t>Рабочий монтажник (ср 4,8)</t>
  </si>
  <si>
    <t xml:space="preserve">13,64
</t>
  </si>
  <si>
    <t xml:space="preserve">178,14
</t>
  </si>
  <si>
    <t>1-5-0</t>
  </si>
  <si>
    <t>Рабочий строитель (ср 5)</t>
  </si>
  <si>
    <t xml:space="preserve">14,02
</t>
  </si>
  <si>
    <t xml:space="preserve">183,07
</t>
  </si>
  <si>
    <t>1-6-0</t>
  </si>
  <si>
    <t>Рабочий монтажник (ср 6)</t>
  </si>
  <si>
    <t xml:space="preserve">16,33
</t>
  </si>
  <si>
    <t xml:space="preserve">213,23
</t>
  </si>
  <si>
    <t>Затраты труда машинистов</t>
  </si>
  <si>
    <t xml:space="preserve">
</t>
  </si>
  <si>
    <t xml:space="preserve">          Машины и механизмы</t>
  </si>
  <si>
    <t>Прицепы тракторные 2 т</t>
  </si>
  <si>
    <t xml:space="preserve">маш.час
</t>
  </si>
  <si>
    <t xml:space="preserve">4,2
</t>
  </si>
  <si>
    <t xml:space="preserve">16
</t>
  </si>
  <si>
    <t>МТРиЭ ЧО, пост. от 15.11.2018 № 71/1</t>
  </si>
  <si>
    <t>Краны на автомобильном ходу при работе на монтаже технологического оборудования 10 т</t>
  </si>
  <si>
    <t xml:space="preserve">134,07
</t>
  </si>
  <si>
    <t xml:space="preserve">834
</t>
  </si>
  <si>
    <t>Краны на автомобильном ходу при работе на других видах строительства 10 т</t>
  </si>
  <si>
    <t xml:space="preserve">801
</t>
  </si>
  <si>
    <t>Краны на автомобильном ходу при работе на других видах строительства 16 т</t>
  </si>
  <si>
    <t xml:space="preserve">177,11
</t>
  </si>
  <si>
    <t xml:space="preserve">980
</t>
  </si>
  <si>
    <t>Краны на гусеничном ходу при работе на других видах строительства до 16 т</t>
  </si>
  <si>
    <t xml:space="preserve">107,27
</t>
  </si>
  <si>
    <t xml:space="preserve">651
</t>
  </si>
  <si>
    <t>Автопогрузчики 5 т</t>
  </si>
  <si>
    <t xml:space="preserve">111,55
</t>
  </si>
  <si>
    <t xml:space="preserve">529
</t>
  </si>
  <si>
    <t>Лебедки ручные и рычажные тяговым усилием 14,72 кН (1,5 т)</t>
  </si>
  <si>
    <t xml:space="preserve">1,06
</t>
  </si>
  <si>
    <t xml:space="preserve">5
</t>
  </si>
  <si>
    <t>Тали ручные рычажные</t>
  </si>
  <si>
    <t xml:space="preserve">1,37
</t>
  </si>
  <si>
    <t>МТРиЭ ЧО, пост. от 15.11.2018 № 71/1    (030301)</t>
  </si>
  <si>
    <t>Электростанции передвижные 4 кВт</t>
  </si>
  <si>
    <t xml:space="preserve">31,16
</t>
  </si>
  <si>
    <t xml:space="preserve">232
</t>
  </si>
  <si>
    <t>Агрегаты сварочные передвижные с номинальным сварочным током 250-400 А с дизельным двигателем</t>
  </si>
  <si>
    <t xml:space="preserve">34,63
</t>
  </si>
  <si>
    <t xml:space="preserve">106
</t>
  </si>
  <si>
    <t>Установки для сварки ручной дуговой (постоянного тока)</t>
  </si>
  <si>
    <t xml:space="preserve">7,84
</t>
  </si>
  <si>
    <t xml:space="preserve">46
</t>
  </si>
  <si>
    <t>Аппарат для газовой сварки и резки</t>
  </si>
  <si>
    <t xml:space="preserve">1,29
</t>
  </si>
  <si>
    <t>Дефектоскопы ультразвуковые</t>
  </si>
  <si>
    <t xml:space="preserve">8,15
</t>
  </si>
  <si>
    <t xml:space="preserve">29
</t>
  </si>
  <si>
    <t>Гамма-дефектоскопы с толщиной просвечиваемой стали до 80 мм</t>
  </si>
  <si>
    <t xml:space="preserve">56,92
</t>
  </si>
  <si>
    <t xml:space="preserve">160
</t>
  </si>
  <si>
    <t>Компрессоры передвижные с двигателем внутреннего сгорания давлением до 686 кПа (7 ат), производительность до 5 м3/мин</t>
  </si>
  <si>
    <t xml:space="preserve">62,75
</t>
  </si>
  <si>
    <t xml:space="preserve">421
</t>
  </si>
  <si>
    <t>Экскаваторы одноковшовые дизельные на гусеничном ходу при работе на других видах строительства 0,5 м3</t>
  </si>
  <si>
    <t xml:space="preserve">123,11
</t>
  </si>
  <si>
    <t xml:space="preserve">745
</t>
  </si>
  <si>
    <t>Экскаваторы одноковшовые дизельные на пневмоколесном ходу при работе на других видах строительства 0,4 м3</t>
  </si>
  <si>
    <t xml:space="preserve">105,01
</t>
  </si>
  <si>
    <t xml:space="preserve">615
</t>
  </si>
  <si>
    <t>Бульдозеры при работе на других видах строительства 59 кВт (80 л.с.)</t>
  </si>
  <si>
    <t xml:space="preserve">71,41
</t>
  </si>
  <si>
    <t xml:space="preserve">628
</t>
  </si>
  <si>
    <t>Бульдозеры при работе на других видах строительства 79 кВт (108 л.с.)</t>
  </si>
  <si>
    <t xml:space="preserve">87,96
</t>
  </si>
  <si>
    <t xml:space="preserve">723
</t>
  </si>
  <si>
    <t>Вибратор поверхностный</t>
  </si>
  <si>
    <t xml:space="preserve">0,53
</t>
  </si>
  <si>
    <t xml:space="preserve">3
</t>
  </si>
  <si>
    <t>Котлы битумные передвижные 400 л</t>
  </si>
  <si>
    <t xml:space="preserve">32,24
</t>
  </si>
  <si>
    <t xml:space="preserve">113
</t>
  </si>
  <si>
    <t>Машины поливомоечные 6000 л</t>
  </si>
  <si>
    <t xml:space="preserve">121,07
</t>
  </si>
  <si>
    <t xml:space="preserve">680
</t>
  </si>
  <si>
    <t>Агрегаты сварочные двухпостовые для ручной сварки на тракторе 79 кВт (108 л.с.)</t>
  </si>
  <si>
    <t xml:space="preserve">112,26
</t>
  </si>
  <si>
    <t xml:space="preserve">717
</t>
  </si>
  <si>
    <t>Горелки газопламенные</t>
  </si>
  <si>
    <t xml:space="preserve">3,35
</t>
  </si>
  <si>
    <t xml:space="preserve">13
</t>
  </si>
  <si>
    <t>Трубоукладчики для труб диаметром до 400 мм грузоподъемностью 6,3 т</t>
  </si>
  <si>
    <t xml:space="preserve">129,46
</t>
  </si>
  <si>
    <t xml:space="preserve">760
</t>
  </si>
  <si>
    <t>Тракторы на пневмоколесном ходу 29 кВт (40 л.с.)</t>
  </si>
  <si>
    <t xml:space="preserve">49,99
</t>
  </si>
  <si>
    <t xml:space="preserve">360,75
</t>
  </si>
  <si>
    <t>ЧелСЦена, ноябрь 2018 г., ч.2</t>
  </si>
  <si>
    <t>Машины бурильно-крановые на автомобиле, глубина бурения 3,5 м</t>
  </si>
  <si>
    <t xml:space="preserve">137,21
</t>
  </si>
  <si>
    <t xml:space="preserve">945
</t>
  </si>
  <si>
    <t>Машина монтажная для выполнения работ при прокладке и монтаже кабеля на базе автомобиля ГАЗ-66</t>
  </si>
  <si>
    <t xml:space="preserve">105,94
</t>
  </si>
  <si>
    <t xml:space="preserve">605,95
</t>
  </si>
  <si>
    <t>Транспортеры прицепные кабельные до 7 т, ККТ-7</t>
  </si>
  <si>
    <t xml:space="preserve">42,32
</t>
  </si>
  <si>
    <t xml:space="preserve">172
</t>
  </si>
  <si>
    <t>Бульдозер 128,7 кВт (175 л.с.) в составе кабелеукладочной колонны</t>
  </si>
  <si>
    <t xml:space="preserve">154,78
</t>
  </si>
  <si>
    <t xml:space="preserve">919,38
</t>
  </si>
  <si>
    <t>Машины горизонтального бурения прессово-шнековые с тяговым усилием 203 тс (2000 кН) фирмы SCHIDT, KRANZ-GRUPPE</t>
  </si>
  <si>
    <t xml:space="preserve">1201,59
</t>
  </si>
  <si>
    <t xml:space="preserve">2772,43
</t>
  </si>
  <si>
    <t>Дрели электрические</t>
  </si>
  <si>
    <t xml:space="preserve">2,32
</t>
  </si>
  <si>
    <t>Машины шлифовальные электрические</t>
  </si>
  <si>
    <t xml:space="preserve">1,86
</t>
  </si>
  <si>
    <t xml:space="preserve">10
</t>
  </si>
  <si>
    <t>Трамбовки пневматические при работе от передвижных компрессорных станций</t>
  </si>
  <si>
    <t xml:space="preserve">0,75
</t>
  </si>
  <si>
    <t>МТРиЭ ЧО, пост. от 15.11.2018 № 71/1    (331101-1)</t>
  </si>
  <si>
    <t>Трамбовки пневматические при работе от стационарного компрессора</t>
  </si>
  <si>
    <t xml:space="preserve">5,11
</t>
  </si>
  <si>
    <t>МТРиЭ ЧО, пост. от 15.11.2018 № 71/1   (331101-1)</t>
  </si>
  <si>
    <t>Агрегаты окрасочные высокого давления для окраски поверхностей конструкций мощностью 1 кВт</t>
  </si>
  <si>
    <t xml:space="preserve">7,12
</t>
  </si>
  <si>
    <t xml:space="preserve">28
</t>
  </si>
  <si>
    <t>Компьютер сварочный</t>
  </si>
  <si>
    <t xml:space="preserve">13,18
</t>
  </si>
  <si>
    <t xml:space="preserve">45,45
</t>
  </si>
  <si>
    <t>Аппарат для полуавтоматической сварки полиэтиленовых труб «встык»</t>
  </si>
  <si>
    <t xml:space="preserve">37,95
</t>
  </si>
  <si>
    <t xml:space="preserve">59,76
</t>
  </si>
  <si>
    <t>Генератор сварочный для сварки полиэтиленовых труб</t>
  </si>
  <si>
    <t xml:space="preserve">19,7
</t>
  </si>
  <si>
    <t xml:space="preserve">53,24
</t>
  </si>
  <si>
    <t>Ножницы гильотинные механические для полиэтиленовых труб диаметром 110-225 мм</t>
  </si>
  <si>
    <t xml:space="preserve">18
</t>
  </si>
  <si>
    <t xml:space="preserve">89,14
</t>
  </si>
  <si>
    <t>Гидравлическая лебедка-ворот в комплекте с гидравлическим агрегатом на автоприцепе</t>
  </si>
  <si>
    <t xml:space="preserve">67,11
</t>
  </si>
  <si>
    <t xml:space="preserve">109,51
</t>
  </si>
  <si>
    <t>Позиционер-центратор многоцелевой для сборки и сварки полиэтиленовых соединительных деталей с трубой диаметром 63 мм</t>
  </si>
  <si>
    <t xml:space="preserve">4,41
</t>
  </si>
  <si>
    <t xml:space="preserve">17,33
</t>
  </si>
  <si>
    <t>Позиционер-центратор многоцелевой для сборки и сварки полиэтиленовых соединительных деталей с трубой диаметром 110 мм</t>
  </si>
  <si>
    <t>Позиционер-центратор для сборки и сварки при помощи соединительных деталей с закладными нагревателями полиэтиленовых труб диаметром 63 мм</t>
  </si>
  <si>
    <t xml:space="preserve">6,49
</t>
  </si>
  <si>
    <t xml:space="preserve">25,5
</t>
  </si>
  <si>
    <t>Позиционер-центратор для сборки и сварки при помощи соединительных деталей с закладными нагревателями полиэтиленовых труб диаметром 110 мм</t>
  </si>
  <si>
    <t>Автомобили бортовые, грузоподъемность до 5 т</t>
  </si>
  <si>
    <t xml:space="preserve">103,2
</t>
  </si>
  <si>
    <t xml:space="preserve">622
</t>
  </si>
  <si>
    <t>Автомобиль-самосвал, грузоподъемность до 7 т</t>
  </si>
  <si>
    <t xml:space="preserve">105,37
</t>
  </si>
  <si>
    <t xml:space="preserve">761
</t>
  </si>
  <si>
    <t>Тягачи седельные, грузоподъемность 15 т</t>
  </si>
  <si>
    <t xml:space="preserve">130,8
</t>
  </si>
  <si>
    <t xml:space="preserve">831,37
</t>
  </si>
  <si>
    <t>Полуприцепы общего назначения, грузоподъемность 15 т</t>
  </si>
  <si>
    <t xml:space="preserve">20,56
</t>
  </si>
  <si>
    <t xml:space="preserve">83,4
</t>
  </si>
  <si>
    <t>Прицеп типа ПС-3100 для барабанов полиэтиленовых труб</t>
  </si>
  <si>
    <t xml:space="preserve">21,21
</t>
  </si>
  <si>
    <t xml:space="preserve">40,6
</t>
  </si>
  <si>
    <t>Спецавтомашины грузоподъемностью до 8 т, вездеходы</t>
  </si>
  <si>
    <t xml:space="preserve">128,2
</t>
  </si>
  <si>
    <t xml:space="preserve">872,74
</t>
  </si>
  <si>
    <t xml:space="preserve">          Материалы</t>
  </si>
  <si>
    <t>101-0072</t>
  </si>
  <si>
    <t>Битумы нефтяные строительные изоляционные БНИ-IV-3, БНИ-IV, БНИ-V</t>
  </si>
  <si>
    <t xml:space="preserve">т
</t>
  </si>
  <si>
    <t xml:space="preserve">3390
</t>
  </si>
  <si>
    <t xml:space="preserve">19746,68
</t>
  </si>
  <si>
    <t>Среднее (13.02.030,13.02.032)</t>
  </si>
  <si>
    <t>101-0073</t>
  </si>
  <si>
    <t>Битумы нефтяные строительные марки БН-90/10</t>
  </si>
  <si>
    <t xml:space="preserve">3320
</t>
  </si>
  <si>
    <t xml:space="preserve">18837,5
</t>
  </si>
  <si>
    <t>МТРиЭ ЧО, Пост.от 15.11.2018 г. №71/1, п.102</t>
  </si>
  <si>
    <t>101-0311</t>
  </si>
  <si>
    <t>Каболка</t>
  </si>
  <si>
    <t xml:space="preserve">26830
</t>
  </si>
  <si>
    <t xml:space="preserve">125826,93
</t>
  </si>
  <si>
    <t>К=1,1 МТРиЭ ЧО, Пост.от 15.11.2018 г. №71/1</t>
  </si>
  <si>
    <t>101-0322</t>
  </si>
  <si>
    <t>Керосин для технических целей марок КТ-1, КТ-2</t>
  </si>
  <si>
    <t xml:space="preserve">7840
</t>
  </si>
  <si>
    <t xml:space="preserve">59202,96
</t>
  </si>
  <si>
    <t>МТРиЭ ЧО, Пост.от 15.11.2018 г. №71/1, п.108</t>
  </si>
  <si>
    <t>101-0324</t>
  </si>
  <si>
    <t>Кислород технический газообразный</t>
  </si>
  <si>
    <t xml:space="preserve">м3
</t>
  </si>
  <si>
    <t xml:space="preserve">6,2
</t>
  </si>
  <si>
    <t xml:space="preserve">49,26
</t>
  </si>
  <si>
    <t>26.03.080</t>
  </si>
  <si>
    <t>101-0485</t>
  </si>
  <si>
    <t>Краска ХВ-161 перхлорвиниловая фасадная марок А, Б</t>
  </si>
  <si>
    <t xml:space="preserve">22130
</t>
  </si>
  <si>
    <t xml:space="preserve">75412,41
</t>
  </si>
  <si>
    <t>14.01.154</t>
  </si>
  <si>
    <t>101-0585</t>
  </si>
  <si>
    <t>Масло дизельное моторное М-10ДМ</t>
  </si>
  <si>
    <t xml:space="preserve">8400
</t>
  </si>
  <si>
    <t xml:space="preserve">52445,57
</t>
  </si>
  <si>
    <t>101-0595</t>
  </si>
  <si>
    <t>Мастика битумно-латексная кровельная</t>
  </si>
  <si>
    <t xml:space="preserve">3810
</t>
  </si>
  <si>
    <t xml:space="preserve">18526,01
</t>
  </si>
  <si>
    <t>МТРиЭ ЧО, Пост.от 15.11.2018 г. №71/1, п.374</t>
  </si>
  <si>
    <t>101-0620</t>
  </si>
  <si>
    <t>Мел природный молотый</t>
  </si>
  <si>
    <t xml:space="preserve">1000
</t>
  </si>
  <si>
    <t xml:space="preserve">6881,06
</t>
  </si>
  <si>
    <t>Среднее (13.01.117,13.01.119)</t>
  </si>
  <si>
    <t>101-0782</t>
  </si>
  <si>
    <t>Поковки из квадратных заготовок, масса 1,8 кг</t>
  </si>
  <si>
    <t xml:space="preserve">10190
</t>
  </si>
  <si>
    <t xml:space="preserve">75241,2
</t>
  </si>
  <si>
    <t>МТРиЭ ЧО, Пост.от 15.11.2018 г. №71/1, п.117</t>
  </si>
  <si>
    <t>101-0850</t>
  </si>
  <si>
    <t>Резина листовая вулканизованная цветная</t>
  </si>
  <si>
    <t xml:space="preserve">кг
</t>
  </si>
  <si>
    <t xml:space="preserve">23,21
</t>
  </si>
  <si>
    <t xml:space="preserve">100,21
</t>
  </si>
  <si>
    <t>Среднее (11.06.420, 11.06.4201)/42.8*22.12</t>
  </si>
  <si>
    <t>101-0962</t>
  </si>
  <si>
    <t>Смазка солидол жировой марки «Ж»</t>
  </si>
  <si>
    <t xml:space="preserve">10350
</t>
  </si>
  <si>
    <t xml:space="preserve">50922,3
</t>
  </si>
  <si>
    <t>101-1513</t>
  </si>
  <si>
    <t>Электроды диаметром 4 мм Э42</t>
  </si>
  <si>
    <t xml:space="preserve">11520
</t>
  </si>
  <si>
    <t xml:space="preserve">85434,03
</t>
  </si>
  <si>
    <t>08.07.006</t>
  </si>
  <si>
    <t>101-1514</t>
  </si>
  <si>
    <t>Электроды диаметром 4 мм Э42А</t>
  </si>
  <si>
    <t>101-1529</t>
  </si>
  <si>
    <t>Электроды диаметром 6 мм Э42</t>
  </si>
  <si>
    <t xml:space="preserve">10660
</t>
  </si>
  <si>
    <t xml:space="preserve">72618,08
</t>
  </si>
  <si>
    <t>08.07.008</t>
  </si>
  <si>
    <t>101-1530</t>
  </si>
  <si>
    <t>Электроды диаметром 6 мм Э42А</t>
  </si>
  <si>
    <t>101-1537</t>
  </si>
  <si>
    <t>Электроды диаметром 8 мм Э42</t>
  </si>
  <si>
    <t>101-1596</t>
  </si>
  <si>
    <t>Шкурка шлифовальная двухслойная с зернистостью 40-25</t>
  </si>
  <si>
    <t xml:space="preserve">м2
</t>
  </si>
  <si>
    <t xml:space="preserve">38,7
</t>
  </si>
  <si>
    <t xml:space="preserve">289,43
</t>
  </si>
  <si>
    <t>Среднее (34.08.0544, 34.08.0543)</t>
  </si>
  <si>
    <t>101-1703</t>
  </si>
  <si>
    <t>Прокладки резиновые (пластина техническая прессованная)</t>
  </si>
  <si>
    <t xml:space="preserve">22,8
</t>
  </si>
  <si>
    <t xml:space="preserve">121,19
</t>
  </si>
  <si>
    <t>Среднее (11.06.409,11.06.413,11.06.412,11.06.410,11.06.420)</t>
  </si>
  <si>
    <t>101-1714</t>
  </si>
  <si>
    <t>Болты с гайками и шайбами строительные</t>
  </si>
  <si>
    <t xml:space="preserve">17290
</t>
  </si>
  <si>
    <t xml:space="preserve">90002,64
</t>
  </si>
  <si>
    <t>МТРиЭ ЧО, Пост.от 15.11.2018 г. №71/1, п.139</t>
  </si>
  <si>
    <t>101-1924</t>
  </si>
  <si>
    <t xml:space="preserve">11,52
</t>
  </si>
  <si>
    <t xml:space="preserve">85,44
</t>
  </si>
  <si>
    <t>101-1994</t>
  </si>
  <si>
    <t>Краски маркировочные МКЭ-4</t>
  </si>
  <si>
    <t xml:space="preserve">103
</t>
  </si>
  <si>
    <t xml:space="preserve">153,63
</t>
  </si>
  <si>
    <t>14.01.140.8</t>
  </si>
  <si>
    <t>101-2211</t>
  </si>
  <si>
    <t>Пленка радиографическая РТ-5</t>
  </si>
  <si>
    <t xml:space="preserve">дм2
</t>
  </si>
  <si>
    <t xml:space="preserve">8,3
</t>
  </si>
  <si>
    <t xml:space="preserve">17,28
</t>
  </si>
  <si>
    <t>101-2278</t>
  </si>
  <si>
    <t>Пропан-бутан, смесь техническая</t>
  </si>
  <si>
    <t xml:space="preserve">9,8
</t>
  </si>
  <si>
    <t xml:space="preserve">48,91
</t>
  </si>
  <si>
    <t>101-2370</t>
  </si>
  <si>
    <t>Салфетки хлопчатобумажные</t>
  </si>
  <si>
    <t xml:space="preserve">7,25
</t>
  </si>
  <si>
    <t xml:space="preserve">45,61
</t>
  </si>
  <si>
    <t>Среднее (26.10.021,26.10.021.1/0.0576)</t>
  </si>
  <si>
    <t>101-2477</t>
  </si>
  <si>
    <t>Лента мастично-полимерная типа «Лиам»</t>
  </si>
  <si>
    <t xml:space="preserve">67,9
</t>
  </si>
  <si>
    <t xml:space="preserve">192,94
</t>
  </si>
  <si>
    <t>Среднее (10.02.206, 10.02.2061)</t>
  </si>
  <si>
    <t>101-2548</t>
  </si>
  <si>
    <t>Сталь полосовая 40х4 мм</t>
  </si>
  <si>
    <t xml:space="preserve">6320
</t>
  </si>
  <si>
    <t xml:space="preserve">48427,45
</t>
  </si>
  <si>
    <t>МТРиЭ ЧО, Пост.от 15.11.2018 г. №71/1, п.216</t>
  </si>
  <si>
    <t>101-3271</t>
  </si>
  <si>
    <t>Фотопроявитель</t>
  </si>
  <si>
    <t xml:space="preserve">л
</t>
  </si>
  <si>
    <t xml:space="preserve">25,4
</t>
  </si>
  <si>
    <t xml:space="preserve">114,35
</t>
  </si>
  <si>
    <t>101-3272</t>
  </si>
  <si>
    <t>Фотофиксаж</t>
  </si>
  <si>
    <t xml:space="preserve">18,5
</t>
  </si>
  <si>
    <t xml:space="preserve">98,53
</t>
  </si>
  <si>
    <t>101-8001</t>
  </si>
  <si>
    <t>Кислота уксусная</t>
  </si>
  <si>
    <t xml:space="preserve">18,9
</t>
  </si>
  <si>
    <t>26.02.076</t>
  </si>
  <si>
    <t>102-0117</t>
  </si>
  <si>
    <t>Доски обрезные хвойных пород длиной 2-3,75 м, шириной 75-150 мм, толщиной 32-40 мм, III сорта</t>
  </si>
  <si>
    <t xml:space="preserve">663
</t>
  </si>
  <si>
    <t xml:space="preserve">6029,23
</t>
  </si>
  <si>
    <t>(09.01.133/782.84)*614.21</t>
  </si>
  <si>
    <t>102-0138</t>
  </si>
  <si>
    <t>Доски необрезные хвойных пород длиной 2-3,75 м, все ширины, толщиной 32-40 мм, IV сорта</t>
  </si>
  <si>
    <t xml:space="preserve">374
</t>
  </si>
  <si>
    <t xml:space="preserve">3571,11
</t>
  </si>
  <si>
    <t>(09.01.113/570.09)*330.88</t>
  </si>
  <si>
    <t>103-1009</t>
  </si>
  <si>
    <t>Фасонные стальные сварные части, диаметр до 800 мм</t>
  </si>
  <si>
    <t xml:space="preserve">13960
</t>
  </si>
  <si>
    <t xml:space="preserve">118761,55
</t>
  </si>
  <si>
    <t>МТРиЭ ЧО, Пост.от 15.11.2018 г. №71/1, п.198</t>
  </si>
  <si>
    <t>108-0081</t>
  </si>
  <si>
    <t>Бобышки скошенные</t>
  </si>
  <si>
    <t xml:space="preserve">шт.
</t>
  </si>
  <si>
    <t xml:space="preserve">14,4
</t>
  </si>
  <si>
    <t xml:space="preserve">132,28
</t>
  </si>
  <si>
    <t>24.23.029</t>
  </si>
  <si>
    <t>111-0085</t>
  </si>
  <si>
    <t>Бирки кабельные</t>
  </si>
  <si>
    <t xml:space="preserve">100 шт.
</t>
  </si>
  <si>
    <t xml:space="preserve">22,9
</t>
  </si>
  <si>
    <t xml:space="preserve">86,54
</t>
  </si>
  <si>
    <t>Среднее (19.17.730,19.17.731, 19.17.732, 19.17.733)</t>
  </si>
  <si>
    <t>113-0003</t>
  </si>
  <si>
    <t>Ацетон технический, сорт I</t>
  </si>
  <si>
    <t xml:space="preserve">9040,01
</t>
  </si>
  <si>
    <t xml:space="preserve">82947,46
</t>
  </si>
  <si>
    <t>113-0021</t>
  </si>
  <si>
    <t>Грунтовка ГФ-021 красно-коричневая</t>
  </si>
  <si>
    <t xml:space="preserve">18440
</t>
  </si>
  <si>
    <t xml:space="preserve">60358
</t>
  </si>
  <si>
    <t>МТРиЭ ЧО, Пост.от 15.11.2018 г. №71/1, п.219</t>
  </si>
  <si>
    <t>113-0026</t>
  </si>
  <si>
    <t>Грунтовка ФЛ-03К коричневая</t>
  </si>
  <si>
    <t xml:space="preserve">30400
</t>
  </si>
  <si>
    <t xml:space="preserve">64117,86
</t>
  </si>
  <si>
    <t>14.01.340</t>
  </si>
  <si>
    <t>113-0095</t>
  </si>
  <si>
    <t>Лак кремнийорганический термостойкий марки ПФ-170</t>
  </si>
  <si>
    <t xml:space="preserve">17790
</t>
  </si>
  <si>
    <t xml:space="preserve">97806,67
</t>
  </si>
  <si>
    <t>14.01.2401</t>
  </si>
  <si>
    <t>113-0163</t>
  </si>
  <si>
    <t>Смола эпоксидная марки ЭД-20</t>
  </si>
  <si>
    <t xml:space="preserve">58190
</t>
  </si>
  <si>
    <t xml:space="preserve">279884,39
</t>
  </si>
  <si>
    <t>11.02.254</t>
  </si>
  <si>
    <t>113-0228</t>
  </si>
  <si>
    <t>Эмаль ХВ-125 серебристая</t>
  </si>
  <si>
    <t xml:space="preserve">27280
</t>
  </si>
  <si>
    <t xml:space="preserve">91346,62
</t>
  </si>
  <si>
    <t>МТРиЭ ЧО, Пост.от 15.11.2018 г. №71/1, п.220</t>
  </si>
  <si>
    <t>113-0246</t>
  </si>
  <si>
    <t>Эмаль ПФ-115 серая</t>
  </si>
  <si>
    <t xml:space="preserve">19666,67
</t>
  </si>
  <si>
    <t xml:space="preserve">70830,84
</t>
  </si>
  <si>
    <t>14.01.1642</t>
  </si>
  <si>
    <t>113-0359</t>
  </si>
  <si>
    <t>Обезжириватель «CAMISOLVE»</t>
  </si>
  <si>
    <t xml:space="preserve">79
</t>
  </si>
  <si>
    <t xml:space="preserve">357,77
</t>
  </si>
  <si>
    <t>Код ОКП 23 10 00</t>
  </si>
  <si>
    <t>113-1786</t>
  </si>
  <si>
    <t>Лак битумный БТ-123</t>
  </si>
  <si>
    <t xml:space="preserve">16640
</t>
  </si>
  <si>
    <t xml:space="preserve">50776,47
</t>
  </si>
  <si>
    <t>14.01.256</t>
  </si>
  <si>
    <t>301-3193</t>
  </si>
  <si>
    <t>Ковер</t>
  </si>
  <si>
    <t xml:space="preserve">119
</t>
  </si>
  <si>
    <t xml:space="preserve">521,57
</t>
  </si>
  <si>
    <t>20.06.149*0.012</t>
  </si>
  <si>
    <t>301-3240</t>
  </si>
  <si>
    <t>Колпачки-заглушки 1"</t>
  </si>
  <si>
    <t xml:space="preserve">2,59
</t>
  </si>
  <si>
    <t xml:space="preserve">12,48
</t>
  </si>
  <si>
    <t>100.01.028*10.20</t>
  </si>
  <si>
    <t>401-0005</t>
  </si>
  <si>
    <t>Бетон тяжелый, класс В12,5 (М150)</t>
  </si>
  <si>
    <t xml:space="preserve">592
</t>
  </si>
  <si>
    <t xml:space="preserve">2717,51
</t>
  </si>
  <si>
    <t>МТРиЭ ЧО, Пост.от 15.11.2018 г. №71/1, п.400</t>
  </si>
  <si>
    <t>402-0004</t>
  </si>
  <si>
    <t>Раствор готовый кладочный цементный марки 100</t>
  </si>
  <si>
    <t xml:space="preserve">699
</t>
  </si>
  <si>
    <t xml:space="preserve">3035,29
</t>
  </si>
  <si>
    <t>МТРиЭ ЧО, Пост.от 15.11.2018 г. №71/1, п.073</t>
  </si>
  <si>
    <t>403-1103</t>
  </si>
  <si>
    <t>Плиты железобетонные опорные</t>
  </si>
  <si>
    <t xml:space="preserve">2362,7
</t>
  </si>
  <si>
    <t xml:space="preserve">20327,19
</t>
  </si>
  <si>
    <t>МТРиЭ ЧО, Пост.от 15.11.2018 г. №71/1, п.019</t>
  </si>
  <si>
    <t>408-0015</t>
  </si>
  <si>
    <t>Щебень из природного камня для строительных работ марка 800, фракция 20-40 мм</t>
  </si>
  <si>
    <t xml:space="preserve">122
</t>
  </si>
  <si>
    <t xml:space="preserve">534,47
</t>
  </si>
  <si>
    <t>Среднее (06.01.030, 06.01.100, 06.01.118.3)</t>
  </si>
  <si>
    <t>408-0122</t>
  </si>
  <si>
    <t>Песок природный для строительных работ средний</t>
  </si>
  <si>
    <t xml:space="preserve">117
</t>
  </si>
  <si>
    <t xml:space="preserve">352,8
</t>
  </si>
  <si>
    <t>МТРиЭ ЧО, Пост.от 15.11.2018 г. №71/1, п.095</t>
  </si>
  <si>
    <t>411-0001</t>
  </si>
  <si>
    <t>Вода</t>
  </si>
  <si>
    <t xml:space="preserve">3,11
</t>
  </si>
  <si>
    <t xml:space="preserve">22,6
</t>
  </si>
  <si>
    <t>Среднее (26.01.015, 26.01.017)</t>
  </si>
  <si>
    <t>411-0002</t>
  </si>
  <si>
    <t>Вода водопроводная</t>
  </si>
  <si>
    <t>501-1213</t>
  </si>
  <si>
    <t>Кабель контрольный</t>
  </si>
  <si>
    <t xml:space="preserve">м
</t>
  </si>
  <si>
    <t xml:space="preserve">6,43
</t>
  </si>
  <si>
    <t xml:space="preserve">50,08
</t>
  </si>
  <si>
    <t>17.04.603</t>
  </si>
  <si>
    <t>507-2431</t>
  </si>
  <si>
    <t>Узлы трубопроводов с установкой необходимых деталей из бесшовных труб, сталь 20, диаметром условного прохода 50 мм, толщиной стенки 3,0 мм</t>
  </si>
  <si>
    <t xml:space="preserve">24940
</t>
  </si>
  <si>
    <t xml:space="preserve">83966,81
</t>
  </si>
  <si>
    <t>Среднее (100.05.010,20.07.010*0, 20.07.0121)</t>
  </si>
  <si>
    <t>507-2450</t>
  </si>
  <si>
    <t>Узлы трубопроводов с установкой необходимых деталей из бесшовных труб, сталь 20, диаметром условного прохода 100 мм, толщиной стенки 4,0 мм</t>
  </si>
  <si>
    <t xml:space="preserve">19270
</t>
  </si>
  <si>
    <t xml:space="preserve">40458,53
</t>
  </si>
  <si>
    <t>Код ОКП 14 69 00</t>
  </si>
  <si>
    <t>507-2612</t>
  </si>
  <si>
    <t>Заглушки полиэтиленовые для труб диаметром 110 мм</t>
  </si>
  <si>
    <t xml:space="preserve">10 шт.
</t>
  </si>
  <si>
    <t xml:space="preserve">1037,49
</t>
  </si>
  <si>
    <t xml:space="preserve">2961,27
</t>
  </si>
  <si>
    <t>507-2625</t>
  </si>
  <si>
    <t>Муфты полиэтиленовые с закладными электронагревателями для труб диаметром 63 мм</t>
  </si>
  <si>
    <t xml:space="preserve">173
</t>
  </si>
  <si>
    <t xml:space="preserve">323,4
</t>
  </si>
  <si>
    <t>20.09.004.5</t>
  </si>
  <si>
    <t>507-2630</t>
  </si>
  <si>
    <t>Пробки П-М27х2</t>
  </si>
  <si>
    <t xml:space="preserve">5,44
</t>
  </si>
  <si>
    <t xml:space="preserve">115,39
</t>
  </si>
  <si>
    <t>24.23.040</t>
  </si>
  <si>
    <t>509-0068</t>
  </si>
  <si>
    <t>Обертка защитная на полиэтиленовой основе «Полилен-0»</t>
  </si>
  <si>
    <t xml:space="preserve">33,41
</t>
  </si>
  <si>
    <t xml:space="preserve">132,8
</t>
  </si>
  <si>
    <t>10.02.2062*0.0007</t>
  </si>
  <si>
    <t>999-9950</t>
  </si>
  <si>
    <t>Вспомогательные ненормируемые материальные ресурсы (2% от оплаты труда рабочих)</t>
  </si>
  <si>
    <t xml:space="preserve">руб.
</t>
  </si>
  <si>
    <t xml:space="preserve">1
</t>
  </si>
  <si>
    <t>Прайс "Полипастик Урал "</t>
  </si>
  <si>
    <t>...</t>
  </si>
  <si>
    <t xml:space="preserve">4607
</t>
  </si>
  <si>
    <t xml:space="preserve">   - Муфта электросварная ПЭ 100 ГАЗ 90 SDR 11 . цена: 715/6,24=114,48 руб</t>
  </si>
  <si>
    <t xml:space="preserve">шт
</t>
  </si>
  <si>
    <t xml:space="preserve">114,58
</t>
  </si>
  <si>
    <t xml:space="preserve">715
</t>
  </si>
  <si>
    <t xml:space="preserve">   - Отвод полиэтиленовый удлиненный ПЭ 100 ГАЗ 90 SDR 11, цена: 339/6,24=54,33 руб , шт.</t>
  </si>
  <si>
    <t xml:space="preserve">54,33
</t>
  </si>
  <si>
    <t xml:space="preserve">339
</t>
  </si>
  <si>
    <t xml:space="preserve">   - Переход   ПЭ100 ГАЗ SDR11 90/ст.89 ,цена: 1016/6,24=162,82 руб</t>
  </si>
  <si>
    <t xml:space="preserve">162,82
</t>
  </si>
  <si>
    <t xml:space="preserve">1016
</t>
  </si>
  <si>
    <t xml:space="preserve">   - Переход полиэтиленовый  удлиненный ПЭ100 ГАЗ 90х63 SDR 11 ,цена: 196/6,24=31,41 руб</t>
  </si>
  <si>
    <t xml:space="preserve">31,41
</t>
  </si>
  <si>
    <t xml:space="preserve">196
</t>
  </si>
  <si>
    <t xml:space="preserve">   - Седловой прямой отвод с ответной частью электросварной ПЭ 100;  225х63 мм, цена: 4607/6,24=738,30</t>
  </si>
  <si>
    <t xml:space="preserve">738,3
</t>
  </si>
  <si>
    <t xml:space="preserve">   - Седловой прямой отвод с ответной частью электросварной ПЭ 100;  90х63 мм, цена: 1432/6,24=229,49</t>
  </si>
  <si>
    <t xml:space="preserve">229,49
</t>
  </si>
  <si>
    <t xml:space="preserve">1432
</t>
  </si>
  <si>
    <t>Труба ПЭ 100-RC (ПРОТЕКТ 1075) SDR 11 - 225х20,5 мм (ГОСТ 18599-2001), цена: 4226/6,24=677,24 руб</t>
  </si>
  <si>
    <t xml:space="preserve">677,24
</t>
  </si>
  <si>
    <t xml:space="preserve">4226
</t>
  </si>
  <si>
    <t>Прайс Компания ООО "ЗНГА Анодъ"</t>
  </si>
  <si>
    <t xml:space="preserve">4166,67
</t>
  </si>
  <si>
    <t xml:space="preserve">   - Стойка контрольно-измерительного пункта СКИП-1, прайс Компания ООО "ЗНГА Анодъ" цена: 4166,67/6,24=667,74</t>
  </si>
  <si>
    <t xml:space="preserve">667,74
</t>
  </si>
  <si>
    <t xml:space="preserve">   - Электрод сравнения ЭНЕС-4М., прайс Компания ООО "ЗНГА Анодъ" . цена : 9166,67/6,24=1469,02 руб</t>
  </si>
  <si>
    <t xml:space="preserve">1469,02
</t>
  </si>
  <si>
    <t xml:space="preserve">9166,67
</t>
  </si>
  <si>
    <t>Прайс ООО "АЛСО "</t>
  </si>
  <si>
    <t>Кран шаровой редуцированный комбинированного типа присоединения (приварка/муфта)  ALSO GAS DN 50  КШ.К. GAS.050.40-01., цена: 3405/1,20/6,24=454,73 руб.</t>
  </si>
  <si>
    <t xml:space="preserve">454,73
</t>
  </si>
  <si>
    <t xml:space="preserve">2837,5
</t>
  </si>
  <si>
    <t>Прайс ООО ЦК "СТС"</t>
  </si>
  <si>
    <t xml:space="preserve">   - Кран шаровой полиэтиленовый  : ПЭ 100 КН 90 SDR 11 ГАЗ   ,Friatec ,Frialen .Прайс ООО ЦК "СТС",цена: 22779,84/1,20/6,24=3042,18 руб, шт</t>
  </si>
  <si>
    <t xml:space="preserve">3042,18
</t>
  </si>
  <si>
    <t xml:space="preserve">18983,2
</t>
  </si>
  <si>
    <t xml:space="preserve">   - Монтажный комплект для шаровых кранов  H=1900 мм +, Frialen   Friatec , Прайс ООО ЦК "СТС", цена: 8135,59/1,20/6,24=1086,48 руб., шт</t>
  </si>
  <si>
    <t xml:space="preserve">1086,48
</t>
  </si>
  <si>
    <t xml:space="preserve">6779,66
</t>
  </si>
  <si>
    <t>ТССЦ-101-1714</t>
  </si>
  <si>
    <t>ТССЦ-101-3721</t>
  </si>
  <si>
    <t>Сталь полосовая 10х50 мм,</t>
  </si>
  <si>
    <t xml:space="preserve">6620
</t>
  </si>
  <si>
    <t xml:space="preserve">48427,85
</t>
  </si>
  <si>
    <t>08.04.0354</t>
  </si>
  <si>
    <t>ТССЦ-101-4306</t>
  </si>
  <si>
    <t>Знаки дорожные на оцинкованной подоснове со световозвращающей пленкой информационные, размером 200х300 мм, тип 6.13, двухсторонние</t>
  </si>
  <si>
    <t xml:space="preserve">99,9
</t>
  </si>
  <si>
    <t xml:space="preserve">311,4
</t>
  </si>
  <si>
    <t>МТРиЭ ЧО, Пост.от 15.11.2018 г. №71/1, п.521</t>
  </si>
  <si>
    <t>ТССЦ-103-0139</t>
  </si>
  <si>
    <t>Трубы стальные электросварные прямошовные со снятой фаской из стали марок БСт2кп-БСт4кп и БСт2пс-БСт4пс наружный диаметр 57 мм, толщина стенки 3,5 мм</t>
  </si>
  <si>
    <t xml:space="preserve">30,2
</t>
  </si>
  <si>
    <t xml:space="preserve">197,95
</t>
  </si>
  <si>
    <t>МТРиЭ ЧО, Пост.от 15.11.2018 г. №71/1, п.188*4.62/1000</t>
  </si>
  <si>
    <t>ТССЦ-103-0154</t>
  </si>
  <si>
    <t>Трубы стальные электросварные прямошовные со снятой фаской из стали марок БСт2кп-БСт4кп и БСт2пс-БСт4пс наружный диаметр 89 мм, толщина стенки 3,5 мм</t>
  </si>
  <si>
    <t xml:space="preserve">48,2
</t>
  </si>
  <si>
    <t xml:space="preserve">316,19
</t>
  </si>
  <si>
    <t>МТРиЭ ЧО, Пост.от 15.11.2018 г. №71/1, п.188*7.38/1000</t>
  </si>
  <si>
    <t>ТССЦ-103-0161</t>
  </si>
  <si>
    <t>Трубы стальные электросварные прямошовные со снятой фаской из стали марок БСт2кп-БСт4кп и БСт2пс-БСт4пс наружный диаметр 108 мм, толщина стенки 4 мм</t>
  </si>
  <si>
    <t xml:space="preserve">67,3
</t>
  </si>
  <si>
    <t xml:space="preserve">441,29
</t>
  </si>
  <si>
    <t>МТРиЭ ЧО, Пост.от 15.11.2018 г. №71/1, п.188*10.3/1000</t>
  </si>
  <si>
    <t>ТССЦ-109-0012</t>
  </si>
  <si>
    <t>Глина бентонитовая марки ПБМГ</t>
  </si>
  <si>
    <t xml:space="preserve">1180
</t>
  </si>
  <si>
    <t xml:space="preserve">10134,5
</t>
  </si>
  <si>
    <t>ТССЦ-110-0245</t>
  </si>
  <si>
    <t>Полимер для стабилизации буровых скважин «ФИЛЬТР ЧЕК»</t>
  </si>
  <si>
    <t xml:space="preserve">39779,38
</t>
  </si>
  <si>
    <t xml:space="preserve">218288,69
</t>
  </si>
  <si>
    <t>Среднее (13.01.409,13.01.410,13.01.410.1)</t>
  </si>
  <si>
    <t>ТССЦ-401-0023</t>
  </si>
  <si>
    <t>Бетон тяжелый, крупность заполнителя более 40 мм, класс В7,5 (М 100)</t>
  </si>
  <si>
    <t xml:space="preserve">538
</t>
  </si>
  <si>
    <t xml:space="preserve">2555,33
</t>
  </si>
  <si>
    <t>МТРиЭ ЧО, Пост.от 15.11.2018 г. №71/1, п.059</t>
  </si>
  <si>
    <t>ТССЦ-401-0025</t>
  </si>
  <si>
    <t>Бетон тяжелый, крупность заполнителя более 40 мм, класс В12,5 (М150)</t>
  </si>
  <si>
    <t xml:space="preserve">578
</t>
  </si>
  <si>
    <t>ТССЦ-403-0906</t>
  </si>
  <si>
    <t>Плиты железобетонные фундаментные</t>
  </si>
  <si>
    <t xml:space="preserve">1223,69
</t>
  </si>
  <si>
    <t xml:space="preserve">7437,38
</t>
  </si>
  <si>
    <t>01.01.020</t>
  </si>
  <si>
    <t>ТССЦ-403-1220</t>
  </si>
  <si>
    <t>Столбы оград 2С 24в /бетон В15 (М200), объем 0,05 м3, расход ар-ры 8,2 кг/ (серия 3.017-3)</t>
  </si>
  <si>
    <t xml:space="preserve">169,39
</t>
  </si>
  <si>
    <t xml:space="preserve">1099,67
</t>
  </si>
  <si>
    <t>01.13.091.2*0.05</t>
  </si>
  <si>
    <t>ТССЦ-408-0122</t>
  </si>
  <si>
    <t>ТССЦ-408-0201</t>
  </si>
  <si>
    <t>Смесь песчано-гравийная природная обогащенная с содержанием гравия 15-25 %</t>
  </si>
  <si>
    <t xml:space="preserve">105
</t>
  </si>
  <si>
    <t xml:space="preserve">370,2
</t>
  </si>
  <si>
    <t>МТРиЭ ЧО, Пост.от 15.11.2018 г. №71/1, п.096</t>
  </si>
  <si>
    <t>ТССЦ-507-0778</t>
  </si>
  <si>
    <t>Переход «полиэтилен-сталь 63х57»</t>
  </si>
  <si>
    <t xml:space="preserve">385
</t>
  </si>
  <si>
    <t xml:space="preserve">382,29
</t>
  </si>
  <si>
    <t>20.09.004.1</t>
  </si>
  <si>
    <t>ТССЦ-507-3538</t>
  </si>
  <si>
    <t>Лента сигнальная "Газ" ЛСГ 200</t>
  </si>
  <si>
    <t xml:space="preserve">0,3
</t>
  </si>
  <si>
    <t xml:space="preserve">1,28
</t>
  </si>
  <si>
    <t>ТССЦ-507-3728</t>
  </si>
  <si>
    <t>Труба напорная из полиэтилена PE 100 для газопроводов ПЭ100 SDR11, размером 90х8,2 мм (ГОСТ Р 50838-95)</t>
  </si>
  <si>
    <t xml:space="preserve">65,56
</t>
  </si>
  <si>
    <t xml:space="preserve">297,9
</t>
  </si>
  <si>
    <t>15.02.054.1</t>
  </si>
  <si>
    <t>Удаленные и замененные ресурсы</t>
  </si>
  <si>
    <t>Установки для гидравлических испытаний трубопроводов, давление нагнетания низкое 0,1 МПа (1 кгс/см2), высокое 10 МПа (100 кгс/см2) при работе от передвижных электростанций</t>
  </si>
  <si>
    <t xml:space="preserve">9,04
</t>
  </si>
  <si>
    <t>101-1518</t>
  </si>
  <si>
    <t>Электроды диаметром 4 мм Э50А</t>
  </si>
  <si>
    <t>101-1602</t>
  </si>
  <si>
    <t>Ацетилен газообразный технический</t>
  </si>
  <si>
    <t xml:space="preserve">101
</t>
  </si>
  <si>
    <t>102-0025</t>
  </si>
  <si>
    <t>Бруски обрезные хвойных пород длиной 4-6,5 м, шириной 75-150 мм, толщиной 40-75 мм, III сорта</t>
  </si>
  <si>
    <t xml:space="preserve">996
</t>
  </si>
  <si>
    <t>103-0136</t>
  </si>
  <si>
    <t>Трубы стальные электросварные прямошовные со снятой фаской из стали марок БСт2кп-БСт4кп и БСт2пс-БСт4пс наружный диаметр 48 мм, толщина стенки 3,0 мм</t>
  </si>
  <si>
    <t xml:space="preserve">21,7
</t>
  </si>
  <si>
    <t>103-0155</t>
  </si>
  <si>
    <t>Трубы стальные электросварные прямошовные со снятой фаской из стали марок БСт2кп-БСт4кп и БСт2пс-БСт4пс наружный диаметр 89 мм, толщина стенки 4,0 мм</t>
  </si>
  <si>
    <t xml:space="preserve">54,7
</t>
  </si>
  <si>
    <t>103-8007</t>
  </si>
  <si>
    <t>Трубы стальные изолированные двухслойным покрытием из экструдированного полиэтилена «СЭВИЛЕН», диаметр условного прохода 57 мм, толщина стенки 3,5 мм</t>
  </si>
  <si>
    <t xml:space="preserve">51,04
</t>
  </si>
  <si>
    <t>103-8008</t>
  </si>
  <si>
    <t>Трубы стальные изолированные двухслойным покрытием из экструдированного полиэтилена «СЭВИЛЕН», диаметр условного прохода 89 мм, толщина стенки 4,0 мм</t>
  </si>
  <si>
    <t xml:space="preserve">95,67
</t>
  </si>
  <si>
    <t>301-3258</t>
  </si>
  <si>
    <t>Затворы гидравлические диаметром до 100 мм</t>
  </si>
  <si>
    <t xml:space="preserve">1170
</t>
  </si>
  <si>
    <t>301-3278</t>
  </si>
  <si>
    <t>Трубка отвода конденсата ДУ 100 мм</t>
  </si>
  <si>
    <t xml:space="preserve">компл.
</t>
  </si>
  <si>
    <t xml:space="preserve">252,56
</t>
  </si>
  <si>
    <t>301-3281</t>
  </si>
  <si>
    <t>Трубка контрольная</t>
  </si>
  <si>
    <t xml:space="preserve">95,73
</t>
  </si>
  <si>
    <t>408-0103</t>
  </si>
  <si>
    <t>Гравий для строительных работ марка Др.8, фракция 20-40 мм</t>
  </si>
  <si>
    <t xml:space="preserve">114
</t>
  </si>
  <si>
    <t>507-0966</t>
  </si>
  <si>
    <t>Фланцы стальные плоские приварные из стали ВСт3сп2, ВСт3сп3, давлением 0,6 МПа (6 кгс/см2), диаметром 50 мм</t>
  </si>
  <si>
    <t xml:space="preserve">35
</t>
  </si>
  <si>
    <t>507-1973</t>
  </si>
  <si>
    <t>Отводы 90 град. с радиусом кривизны R=1,5 Ду на Ру до 16 МПа (160 кгс/см2), диаметром условного прохода 50 мм, наружным диаметром 57 мм, толщиной стенки 3 мм</t>
  </si>
  <si>
    <t xml:space="preserve">21,5
</t>
  </si>
  <si>
    <t>507-1982</t>
  </si>
  <si>
    <t>Отводы 90 град. с радиусом кривизны R=1,5 Ду на Ру до 16 МПа (160 кгс/см2), диаметром условного прохода 100 мм, наружным диаметром 108 мм, толщиной стенки 4 мм</t>
  </si>
  <si>
    <t xml:space="preserve">68
</t>
  </si>
  <si>
    <t>507-2626</t>
  </si>
  <si>
    <t>Муфты полиэтиленовые с закладными электронагревателями для труб диаметром 110 мм</t>
  </si>
  <si>
    <t xml:space="preserve">251
</t>
  </si>
  <si>
    <t xml:space="preserve"> </t>
  </si>
  <si>
    <t>Итого по трудовым ресурсам (основные рабочие)</t>
  </si>
  <si>
    <t>Итого по трудовым ресурсам (машинисты)</t>
  </si>
  <si>
    <t>Итого "Трудозатраты"</t>
  </si>
  <si>
    <t>руб</t>
  </si>
  <si>
    <t>на :Газопровод среднего давления от точки подключения до границы земельного участка по адресу: г. Челябинск, Курчатовский район, ул. 2-я Шагольская, 25</t>
  </si>
  <si>
    <t>на Газопровод среднего давления от точки подключения до границы земельного участка по адресу: г. Челябинск, Курчатовский район, ул. 2-я Шагольская, 25</t>
  </si>
  <si>
    <t>ЛОКАЛЬНАЯ СМЕТА 2</t>
  </si>
  <si>
    <t>ЛОКАЛЬНЫЙ РЕСУРСНЫЙ СМЕТНЫЙ РАСЧЕТ 2</t>
  </si>
  <si>
    <t>4 кв. 2018 г.</t>
  </si>
  <si>
    <t>СОГЛАСОВАНО:</t>
  </si>
  <si>
    <t>УТВЕРЖДАЮ:</t>
  </si>
  <si>
    <t>__________________/_________________/</t>
  </si>
  <si>
    <t>Генеральный директор АО "Челябинскгоргаз"</t>
  </si>
  <si>
    <t>_________________/В.Г. Серадский/</t>
  </si>
  <si>
    <t>Составил:  _________________ /Инженер-сметчик   Романова Т.В./</t>
  </si>
  <si>
    <t>Проверил:  _________________ /Начальник  ОТП  Петров А.Б./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</si>
</sst>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i/>
      <sz val="9"/>
      <name val="Arial"/>
      <family val="2"/>
      <charset val="204"/>
    </font>
    <font>
      <i/>
      <sz val="10"/>
      <name val="Arial Cyr"/>
      <charset val="204"/>
    </font>
    <font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0"/>
    <xf numFmtId="0" fontId="3" fillId="0" borderId="0"/>
  </cellStyleXfs>
  <cellXfs count="133">
    <xf numFmtId="0" fontId="0" fillId="0" borderId="0" xfId="0"/>
    <xf numFmtId="0" fontId="7" fillId="0" borderId="0" xfId="0" applyFont="1"/>
    <xf numFmtId="0" fontId="7" fillId="0" borderId="0" xfId="0" applyFont="1" applyBorder="1"/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8" fillId="0" borderId="0" xfId="0" applyFont="1" applyAlignment="1"/>
    <xf numFmtId="0" fontId="8" fillId="0" borderId="0" xfId="23" applyFont="1" applyAlignment="1">
      <alignment horizontal="left"/>
    </xf>
    <xf numFmtId="0" fontId="11" fillId="0" borderId="2" xfId="0" applyFont="1" applyBorder="1" applyAlignment="1">
      <alignment vertical="top"/>
    </xf>
    <xf numFmtId="164" fontId="11" fillId="0" borderId="3" xfId="12" applyNumberFormat="1" applyFont="1" applyBorder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right" vertical="top"/>
    </xf>
    <xf numFmtId="0" fontId="7" fillId="0" borderId="0" xfId="10" applyFont="1"/>
    <xf numFmtId="0" fontId="7" fillId="0" borderId="0" xfId="12" applyFont="1"/>
    <xf numFmtId="2" fontId="11" fillId="0" borderId="4" xfId="0" applyNumberFormat="1" applyFont="1" applyBorder="1" applyAlignment="1">
      <alignment horizontal="right" vertical="top"/>
    </xf>
    <xf numFmtId="0" fontId="8" fillId="0" borderId="4" xfId="0" applyFont="1" applyBorder="1" applyAlignment="1">
      <alignment vertical="top"/>
    </xf>
    <xf numFmtId="0" fontId="11" fillId="0" borderId="4" xfId="0" applyFont="1" applyBorder="1" applyAlignment="1">
      <alignment vertical="top"/>
    </xf>
    <xf numFmtId="2" fontId="11" fillId="0" borderId="0" xfId="0" applyNumberFormat="1" applyFont="1" applyAlignment="1">
      <alignment horizontal="right" vertical="top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right" vertical="top"/>
    </xf>
    <xf numFmtId="0" fontId="8" fillId="0" borderId="0" xfId="0" applyFont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top" wrapText="1"/>
    </xf>
    <xf numFmtId="2" fontId="8" fillId="0" borderId="0" xfId="0" applyNumberFormat="1" applyFont="1" applyAlignment="1">
      <alignment horizontal="left" vertical="top" wrapText="1"/>
    </xf>
    <xf numFmtId="49" fontId="8" fillId="0" borderId="0" xfId="0" applyNumberFormat="1" applyFont="1" applyAlignment="1">
      <alignment horizontal="right" vertical="top" wrapText="1"/>
    </xf>
    <xf numFmtId="2" fontId="8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vertical="top" wrapText="1"/>
    </xf>
    <xf numFmtId="0" fontId="8" fillId="0" borderId="0" xfId="6" applyFont="1" applyAlignment="1">
      <alignment horizontal="right" vertical="top" wrapText="1"/>
    </xf>
    <xf numFmtId="0" fontId="8" fillId="0" borderId="0" xfId="0" applyFont="1"/>
    <xf numFmtId="0" fontId="9" fillId="0" borderId="0" xfId="23" applyFont="1">
      <alignment horizontal="center"/>
    </xf>
    <xf numFmtId="0" fontId="8" fillId="0" borderId="0" xfId="23" applyFont="1">
      <alignment horizontal="center"/>
    </xf>
    <xf numFmtId="0" fontId="7" fillId="0" borderId="0" xfId="0" applyFont="1" applyAlignment="1"/>
    <xf numFmtId="0" fontId="8" fillId="0" borderId="0" xfId="0" applyFont="1" applyBorder="1" applyAlignment="1">
      <alignment horizontal="center"/>
    </xf>
    <xf numFmtId="0" fontId="11" fillId="0" borderId="3" xfId="0" applyFont="1" applyBorder="1" applyAlignment="1">
      <alignment vertical="top"/>
    </xf>
    <xf numFmtId="164" fontId="10" fillId="0" borderId="3" xfId="12" applyNumberFormat="1" applyFont="1" applyBorder="1" applyAlignment="1">
      <alignment horizontal="right"/>
    </xf>
    <xf numFmtId="164" fontId="11" fillId="0" borderId="0" xfId="12" applyNumberFormat="1" applyFont="1" applyBorder="1" applyAlignment="1">
      <alignment horizontal="right"/>
    </xf>
    <xf numFmtId="0" fontId="8" fillId="0" borderId="0" xfId="0" applyFont="1" applyBorder="1" applyAlignment="1"/>
    <xf numFmtId="0" fontId="11" fillId="0" borderId="0" xfId="0" applyFont="1" applyBorder="1" applyAlignment="1">
      <alignment vertical="top"/>
    </xf>
    <xf numFmtId="0" fontId="8" fillId="0" borderId="0" xfId="0" applyFont="1" applyBorder="1" applyAlignment="1">
      <alignment vertical="top"/>
    </xf>
    <xf numFmtId="0" fontId="8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left" vertical="top" wrapText="1"/>
    </xf>
    <xf numFmtId="0" fontId="8" fillId="0" borderId="0" xfId="0" applyFont="1" applyAlignment="1">
      <alignment horizontal="center" vertical="top"/>
    </xf>
    <xf numFmtId="2" fontId="8" fillId="0" borderId="0" xfId="0" applyNumberFormat="1" applyFont="1" applyAlignment="1">
      <alignment horizontal="right" vertical="top"/>
    </xf>
    <xf numFmtId="1" fontId="7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horizontal="center" vertical="top" wrapText="1"/>
    </xf>
    <xf numFmtId="2" fontId="8" fillId="0" borderId="0" xfId="6" applyNumberFormat="1" applyFont="1" applyAlignment="1">
      <alignment horizontal="right" vertical="top" wrapText="1"/>
    </xf>
    <xf numFmtId="2" fontId="7" fillId="0" borderId="0" xfId="0" applyNumberFormat="1" applyFont="1"/>
    <xf numFmtId="2" fontId="7" fillId="0" borderId="0" xfId="6" applyNumberFormat="1" applyFont="1" applyAlignment="1">
      <alignment horizontal="right" vertical="top" wrapText="1"/>
    </xf>
    <xf numFmtId="0" fontId="7" fillId="0" borderId="0" xfId="0" applyFont="1" applyAlignment="1">
      <alignment vertical="top"/>
    </xf>
    <xf numFmtId="0" fontId="3" fillId="0" borderId="0" xfId="10"/>
    <xf numFmtId="0" fontId="1" fillId="0" borderId="0" xfId="12"/>
    <xf numFmtId="0" fontId="11" fillId="0" borderId="0" xfId="0" applyFont="1" applyAlignment="1">
      <alignment horizontal="left" vertical="top" indent="1"/>
    </xf>
    <xf numFmtId="0" fontId="10" fillId="0" borderId="0" xfId="0" applyFont="1" applyBorder="1"/>
    <xf numFmtId="0" fontId="10" fillId="0" borderId="0" xfId="0" applyFont="1" applyBorder="1" applyAlignment="1">
      <alignment horizontal="left" vertical="top" wrapText="1"/>
    </xf>
    <xf numFmtId="1" fontId="11" fillId="0" borderId="0" xfId="10" applyNumberFormat="1" applyFont="1" applyAlignment="1">
      <alignment horizontal="right"/>
    </xf>
    <xf numFmtId="0" fontId="8" fillId="0" borderId="0" xfId="24" applyFont="1">
      <alignment horizontal="left" vertical="top"/>
    </xf>
    <xf numFmtId="0" fontId="7" fillId="0" borderId="17" xfId="13" applyFont="1" applyBorder="1">
      <alignment horizontal="center" wrapText="1"/>
    </xf>
    <xf numFmtId="0" fontId="7" fillId="0" borderId="17" xfId="13" applyFont="1" applyFill="1" applyBorder="1">
      <alignment horizontal="center" wrapText="1"/>
    </xf>
    <xf numFmtId="0" fontId="8" fillId="0" borderId="1" xfId="0" applyFont="1" applyBorder="1" applyAlignment="1">
      <alignment horizontal="left" vertical="top" wrapText="1"/>
    </xf>
    <xf numFmtId="2" fontId="8" fillId="0" borderId="1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0" fontId="8" fillId="0" borderId="17" xfId="0" applyFont="1" applyBorder="1" applyAlignment="1">
      <alignment horizontal="left" vertical="top" wrapText="1"/>
    </xf>
    <xf numFmtId="2" fontId="8" fillId="0" borderId="17" xfId="0" applyNumberFormat="1" applyFont="1" applyBorder="1" applyAlignment="1">
      <alignment horizontal="left" vertical="top" wrapText="1"/>
    </xf>
    <xf numFmtId="49" fontId="8" fillId="0" borderId="17" xfId="0" applyNumberFormat="1" applyFont="1" applyBorder="1" applyAlignment="1">
      <alignment horizontal="right" vertical="top" wrapText="1"/>
    </xf>
    <xf numFmtId="2" fontId="8" fillId="0" borderId="17" xfId="0" applyNumberFormat="1" applyFont="1" applyBorder="1" applyAlignment="1">
      <alignment horizontal="right" vertical="top" wrapText="1"/>
    </xf>
    <xf numFmtId="0" fontId="8" fillId="0" borderId="17" xfId="0" applyFont="1" applyBorder="1" applyAlignment="1">
      <alignment horizontal="right" vertical="top" wrapText="1"/>
    </xf>
    <xf numFmtId="2" fontId="11" fillId="0" borderId="1" xfId="0" applyNumberFormat="1" applyFont="1" applyBorder="1" applyAlignment="1">
      <alignment horizontal="right" vertical="top" wrapText="1"/>
    </xf>
    <xf numFmtId="2" fontId="11" fillId="0" borderId="17" xfId="0" applyNumberFormat="1" applyFont="1" applyBorder="1" applyAlignment="1">
      <alignment horizontal="right" vertical="top" wrapText="1"/>
    </xf>
    <xf numFmtId="0" fontId="11" fillId="0" borderId="1" xfId="0" applyFont="1" applyBorder="1" applyAlignment="1">
      <alignment horizontal="right" vertical="top" wrapText="1"/>
    </xf>
    <xf numFmtId="0" fontId="8" fillId="0" borderId="9" xfId="0" applyFont="1" applyBorder="1" applyAlignment="1">
      <alignment horizontal="center" vertical="center" wrapText="1"/>
    </xf>
    <xf numFmtId="0" fontId="8" fillId="0" borderId="1" xfId="3" applyFont="1" applyBorder="1">
      <alignment horizontal="center"/>
    </xf>
    <xf numFmtId="0" fontId="7" fillId="0" borderId="1" xfId="3" applyFont="1" applyBorder="1">
      <alignment horizontal="center"/>
    </xf>
    <xf numFmtId="0" fontId="8" fillId="0" borderId="1" xfId="0" applyFont="1" applyBorder="1" applyAlignment="1">
      <alignment horizontal="right" vertical="top"/>
    </xf>
    <xf numFmtId="49" fontId="8" fillId="0" borderId="1" xfId="0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2" fontId="8" fillId="0" borderId="1" xfId="0" applyNumberFormat="1" applyFont="1" applyBorder="1" applyAlignment="1">
      <alignment horizontal="right" vertical="top"/>
    </xf>
    <xf numFmtId="1" fontId="7" fillId="0" borderId="1" xfId="0" applyNumberFormat="1" applyFont="1" applyBorder="1" applyAlignment="1">
      <alignment horizontal="right" vertical="top" wrapText="1"/>
    </xf>
    <xf numFmtId="0" fontId="8" fillId="0" borderId="17" xfId="0" applyFont="1" applyBorder="1" applyAlignment="1">
      <alignment horizontal="right" vertical="top"/>
    </xf>
    <xf numFmtId="49" fontId="8" fillId="0" borderId="17" xfId="0" applyNumberFormat="1" applyFont="1" applyBorder="1" applyAlignment="1">
      <alignment horizontal="left" vertical="top" wrapText="1"/>
    </xf>
    <xf numFmtId="0" fontId="8" fillId="0" borderId="17" xfId="0" applyFont="1" applyBorder="1" applyAlignment="1">
      <alignment horizontal="center" vertical="top" wrapText="1"/>
    </xf>
    <xf numFmtId="0" fontId="8" fillId="0" borderId="17" xfId="0" applyFont="1" applyBorder="1" applyAlignment="1">
      <alignment horizontal="center" vertical="top"/>
    </xf>
    <xf numFmtId="2" fontId="8" fillId="0" borderId="17" xfId="0" applyNumberFormat="1" applyFont="1" applyBorder="1" applyAlignment="1">
      <alignment horizontal="right" vertical="top"/>
    </xf>
    <xf numFmtId="1" fontId="7" fillId="0" borderId="17" xfId="0" applyNumberFormat="1" applyFont="1" applyBorder="1" applyAlignment="1">
      <alignment horizontal="right" vertical="top" wrapText="1"/>
    </xf>
    <xf numFmtId="2" fontId="11" fillId="0" borderId="1" xfId="0" applyNumberFormat="1" applyFont="1" applyBorder="1" applyAlignment="1">
      <alignment horizontal="right" vertical="top"/>
    </xf>
    <xf numFmtId="1" fontId="10" fillId="0" borderId="1" xfId="0" applyNumberFormat="1" applyFont="1" applyBorder="1" applyAlignment="1">
      <alignment horizontal="righ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right" vertical="top"/>
    </xf>
    <xf numFmtId="49" fontId="11" fillId="0" borderId="1" xfId="0" applyNumberFormat="1" applyFont="1" applyBorder="1" applyAlignment="1">
      <alignment horizontal="left" vertical="top" wrapText="1"/>
    </xf>
    <xf numFmtId="2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/>
    </xf>
    <xf numFmtId="0" fontId="10" fillId="0" borderId="0" xfId="0" applyFont="1"/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1" fillId="0" borderId="17" xfId="0" applyFont="1" applyBorder="1" applyAlignment="1">
      <alignment horizontal="left" vertical="top" wrapText="1"/>
    </xf>
    <xf numFmtId="0" fontId="12" fillId="0" borderId="17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164" fontId="10" fillId="0" borderId="10" xfId="10" applyNumberFormat="1" applyFont="1" applyBorder="1" applyAlignment="1">
      <alignment horizontal="right"/>
    </xf>
    <xf numFmtId="164" fontId="10" fillId="0" borderId="3" xfId="10" applyNumberFormat="1" applyFont="1" applyBorder="1" applyAlignment="1">
      <alignment horizontal="right"/>
    </xf>
    <xf numFmtId="164" fontId="11" fillId="0" borderId="10" xfId="12" applyNumberFormat="1" applyFont="1" applyBorder="1" applyAlignment="1">
      <alignment horizontal="right"/>
    </xf>
    <xf numFmtId="164" fontId="11" fillId="0" borderId="3" xfId="12" applyNumberFormat="1" applyFont="1" applyBorder="1" applyAlignment="1">
      <alignment horizontal="right"/>
    </xf>
    <xf numFmtId="0" fontId="8" fillId="0" borderId="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9" fillId="0" borderId="0" xfId="23" applyFont="1">
      <alignment horizontal="center"/>
    </xf>
    <xf numFmtId="0" fontId="8" fillId="0" borderId="0" xfId="23" applyFont="1">
      <alignment horizontal="center"/>
    </xf>
    <xf numFmtId="0" fontId="8" fillId="0" borderId="0" xfId="23" applyFont="1" applyAlignment="1">
      <alignment horizontal="left"/>
    </xf>
    <xf numFmtId="0" fontId="10" fillId="0" borderId="1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76200</xdr:colOff>
          <xdr:row>14</xdr:row>
          <xdr:rowOff>104775</xdr:rowOff>
        </xdr:from>
        <xdr:to>
          <xdr:col>1</xdr:col>
          <xdr:colOff>971550</xdr:colOff>
          <xdr:row>16</xdr:row>
          <xdr:rowOff>19050</xdr:rowOff>
        </xdr:to>
        <xdr:sp macro="" textlink="">
          <xdr:nvSpPr>
            <xdr:cNvPr id="17550" name="Button 142" hidden="1">
              <a:extLst>
                <a:ext uri="{63B3BB69-23CF-44E3-9099-C40C66FF867C}">
                  <a14:compatExt spid="_x0000_s175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Сформировать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2:Z165"/>
  <sheetViews>
    <sheetView showGridLines="0" tabSelected="1" topLeftCell="A130" workbookViewId="0">
      <selection activeCell="H169" sqref="H169"/>
    </sheetView>
  </sheetViews>
  <sheetFormatPr defaultRowHeight="12.75" x14ac:dyDescent="0.2"/>
  <cols>
    <col min="1" max="1" width="6" style="1" customWidth="1"/>
    <col min="2" max="2" width="35.7109375" style="1" customWidth="1"/>
    <col min="3" max="3" width="11.85546875" style="1" customWidth="1"/>
    <col min="4" max="6" width="11.5703125" style="1" customWidth="1"/>
    <col min="7" max="7" width="12.7109375" style="1" customWidth="1"/>
    <col min="8" max="8" width="11.85546875" style="1" customWidth="1"/>
    <col min="9" max="9" width="11.5703125" style="1" customWidth="1"/>
    <col min="10" max="10" width="12.7109375" style="1" customWidth="1"/>
    <col min="11" max="11" width="11.5703125" style="1" customWidth="1"/>
    <col min="12" max="20" width="9.140625" style="1" hidden="1" customWidth="1"/>
    <col min="21" max="21" width="11.5703125" style="1" customWidth="1"/>
    <col min="22" max="23" width="9.140625" style="1" hidden="1" customWidth="1"/>
    <col min="24" max="27" width="0" style="1" hidden="1" customWidth="1"/>
    <col min="28" max="16384" width="9.140625" style="1"/>
  </cols>
  <sheetData>
    <row r="2" spans="1:21" x14ac:dyDescent="0.2">
      <c r="A2" s="96" t="s">
        <v>1201</v>
      </c>
      <c r="G2" s="96" t="s">
        <v>1200</v>
      </c>
    </row>
    <row r="3" spans="1:21" x14ac:dyDescent="0.2">
      <c r="G3" s="1" t="s">
        <v>1203</v>
      </c>
    </row>
    <row r="5" spans="1:21" x14ac:dyDescent="0.2">
      <c r="A5" s="2" t="s">
        <v>1202</v>
      </c>
      <c r="B5" s="2"/>
      <c r="C5" s="2"/>
      <c r="D5" s="2"/>
      <c r="E5" s="2"/>
      <c r="F5" s="2"/>
      <c r="G5" s="2" t="s">
        <v>1204</v>
      </c>
      <c r="H5" s="2"/>
    </row>
    <row r="6" spans="1:21" s="5" customFormat="1" ht="12" x14ac:dyDescent="0.2">
      <c r="A6" s="3"/>
      <c r="B6" s="4"/>
      <c r="C6" s="4"/>
      <c r="D6" s="4"/>
    </row>
    <row r="7" spans="1:21" s="5" customFormat="1" ht="12" x14ac:dyDescent="0.2">
      <c r="A7" s="6" t="s">
        <v>37</v>
      </c>
      <c r="B7" s="4"/>
      <c r="C7" s="4"/>
      <c r="D7" s="4"/>
    </row>
    <row r="8" spans="1:21" s="5" customFormat="1" ht="12" x14ac:dyDescent="0.2">
      <c r="A8" s="3"/>
      <c r="B8" s="4"/>
      <c r="C8" s="4"/>
      <c r="D8" s="4"/>
    </row>
    <row r="9" spans="1:21" s="5" customFormat="1" ht="12" x14ac:dyDescent="0.2">
      <c r="A9" s="6" t="s">
        <v>38</v>
      </c>
      <c r="B9" s="4"/>
      <c r="C9" s="4"/>
      <c r="D9" s="4"/>
    </row>
    <row r="10" spans="1:21" s="5" customFormat="1" ht="15" x14ac:dyDescent="0.25">
      <c r="A10" s="117" t="s">
        <v>1197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</row>
    <row r="11" spans="1:21" s="5" customFormat="1" ht="12" x14ac:dyDescent="0.2">
      <c r="A11" s="118" t="s">
        <v>32</v>
      </c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</row>
    <row r="12" spans="1:21" s="5" customFormat="1" ht="12" x14ac:dyDescent="0.2">
      <c r="A12" s="118" t="s">
        <v>1196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</row>
    <row r="13" spans="1:21" s="5" customFormat="1" ht="12" x14ac:dyDescent="0.2">
      <c r="A13" s="119" t="s">
        <v>39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</row>
    <row r="14" spans="1:21" s="5" customFormat="1" ht="12" x14ac:dyDescent="0.2"/>
    <row r="15" spans="1:21" s="5" customFormat="1" ht="12" x14ac:dyDescent="0.2">
      <c r="G15" s="113" t="s">
        <v>17</v>
      </c>
      <c r="H15" s="114"/>
      <c r="I15" s="115"/>
      <c r="J15" s="113" t="s">
        <v>18</v>
      </c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5"/>
    </row>
    <row r="16" spans="1:21" s="5" customFormat="1" x14ac:dyDescent="0.2">
      <c r="D16" s="3" t="s">
        <v>2</v>
      </c>
      <c r="G16" s="107">
        <f>87691/1000</f>
        <v>87.691000000000003</v>
      </c>
      <c r="H16" s="108"/>
      <c r="I16" s="7" t="s">
        <v>3</v>
      </c>
      <c r="J16" s="109">
        <f>516322/1000</f>
        <v>516.322</v>
      </c>
      <c r="K16" s="110"/>
      <c r="L16" s="8"/>
      <c r="M16" s="8"/>
      <c r="N16" s="8"/>
      <c r="O16" s="8"/>
      <c r="P16" s="8"/>
      <c r="Q16" s="8"/>
      <c r="R16" s="8"/>
      <c r="S16" s="8"/>
      <c r="T16" s="8"/>
      <c r="U16" s="7" t="s">
        <v>3</v>
      </c>
    </row>
    <row r="17" spans="1:26" s="5" customFormat="1" x14ac:dyDescent="0.2">
      <c r="D17" s="9" t="s">
        <v>33</v>
      </c>
      <c r="F17" s="10"/>
      <c r="G17" s="107">
        <f>0/1000</f>
        <v>0</v>
      </c>
      <c r="H17" s="108"/>
      <c r="I17" s="7" t="s">
        <v>3</v>
      </c>
      <c r="J17" s="109">
        <f>0/1000</f>
        <v>0</v>
      </c>
      <c r="K17" s="110"/>
      <c r="L17" s="8"/>
      <c r="M17" s="8"/>
      <c r="N17" s="8"/>
      <c r="O17" s="8"/>
      <c r="P17" s="8"/>
      <c r="Q17" s="8"/>
      <c r="R17" s="8"/>
      <c r="S17" s="8"/>
      <c r="T17" s="8"/>
      <c r="U17" s="7" t="s">
        <v>3</v>
      </c>
    </row>
    <row r="18" spans="1:26" s="5" customFormat="1" x14ac:dyDescent="0.2">
      <c r="D18" s="9" t="s">
        <v>34</v>
      </c>
      <c r="F18" s="10"/>
      <c r="G18" s="107">
        <f>796/1000</f>
        <v>0.79600000000000004</v>
      </c>
      <c r="H18" s="108"/>
      <c r="I18" s="7" t="s">
        <v>3</v>
      </c>
      <c r="J18" s="109">
        <f>7217/1000</f>
        <v>7.2169999999999996</v>
      </c>
      <c r="K18" s="110"/>
      <c r="L18" s="8"/>
      <c r="M18" s="8"/>
      <c r="N18" s="8"/>
      <c r="O18" s="8"/>
      <c r="P18" s="8"/>
      <c r="Q18" s="8"/>
      <c r="R18" s="8"/>
      <c r="S18" s="8"/>
      <c r="T18" s="8"/>
      <c r="U18" s="7" t="s">
        <v>3</v>
      </c>
    </row>
    <row r="19" spans="1:26" s="5" customFormat="1" x14ac:dyDescent="0.2">
      <c r="D19" s="3" t="s">
        <v>4</v>
      </c>
      <c r="G19" s="107">
        <f>(V19+V20)/1000</f>
        <v>0.33088999999999996</v>
      </c>
      <c r="H19" s="108"/>
      <c r="I19" s="7" t="s">
        <v>5</v>
      </c>
      <c r="J19" s="109">
        <f>(W19+W20)/1000</f>
        <v>0.33088999999999996</v>
      </c>
      <c r="K19" s="110"/>
      <c r="L19" s="8"/>
      <c r="M19" s="8"/>
      <c r="N19" s="8"/>
      <c r="O19" s="8"/>
      <c r="P19" s="8"/>
      <c r="Q19" s="8"/>
      <c r="R19" s="8"/>
      <c r="S19" s="8"/>
      <c r="T19" s="8"/>
      <c r="U19" s="7" t="s">
        <v>5</v>
      </c>
      <c r="V19" s="11">
        <v>283.27</v>
      </c>
      <c r="W19" s="12">
        <v>283.27</v>
      </c>
      <c r="X19" s="52">
        <v>4142</v>
      </c>
      <c r="Y19" s="52">
        <v>4748</v>
      </c>
      <c r="Z19" s="52">
        <v>2843</v>
      </c>
    </row>
    <row r="20" spans="1:26" s="5" customFormat="1" x14ac:dyDescent="0.2">
      <c r="D20" s="3" t="s">
        <v>6</v>
      </c>
      <c r="G20" s="107">
        <f>4142/1000</f>
        <v>4.1420000000000003</v>
      </c>
      <c r="H20" s="108"/>
      <c r="I20" s="7" t="s">
        <v>3</v>
      </c>
      <c r="J20" s="109">
        <f>54082/1000</f>
        <v>54.082000000000001</v>
      </c>
      <c r="K20" s="110"/>
      <c r="L20" s="8"/>
      <c r="M20" s="8"/>
      <c r="N20" s="8"/>
      <c r="O20" s="8"/>
      <c r="P20" s="8"/>
      <c r="Q20" s="8"/>
      <c r="R20" s="8"/>
      <c r="S20" s="8"/>
      <c r="T20" s="8"/>
      <c r="U20" s="7" t="s">
        <v>3</v>
      </c>
      <c r="V20" s="11">
        <v>47.62</v>
      </c>
      <c r="W20" s="12">
        <v>47.62</v>
      </c>
      <c r="X20" s="53">
        <v>54082</v>
      </c>
      <c r="Y20" s="53">
        <v>52785</v>
      </c>
      <c r="Z20" s="53">
        <v>29681</v>
      </c>
    </row>
    <row r="21" spans="1:26" s="5" customFormat="1" ht="12" x14ac:dyDescent="0.2">
      <c r="F21" s="4"/>
      <c r="G21" s="13"/>
      <c r="H21" s="13"/>
      <c r="I21" s="14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4"/>
    </row>
    <row r="22" spans="1:26" s="5" customFormat="1" ht="12" x14ac:dyDescent="0.2">
      <c r="B22" s="4"/>
      <c r="C22" s="4"/>
      <c r="D22" s="4"/>
      <c r="F22" s="10"/>
      <c r="G22" s="16"/>
      <c r="H22" s="16"/>
      <c r="I22" s="17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7"/>
    </row>
    <row r="23" spans="1:26" s="5" customFormat="1" ht="12" x14ac:dyDescent="0.2">
      <c r="A23" s="3" t="str">
        <f>"Составлена в базисных ценах на 01.2000 г. и текущих ценах на " &amp; IF(LEN(L23)&gt;3,MID(L23,4,LEN(L23)),L23)</f>
        <v xml:space="preserve">Составлена в базисных ценах на 01.2000 г. и текущих ценах на </v>
      </c>
      <c r="D23" s="5" t="s">
        <v>1199</v>
      </c>
    </row>
    <row r="24" spans="1:26" s="5" customFormat="1" thickBot="1" x14ac:dyDescent="0.25">
      <c r="A24" s="19"/>
    </row>
    <row r="25" spans="1:26" s="21" customFormat="1" ht="27" customHeight="1" thickBot="1" x14ac:dyDescent="0.25">
      <c r="A25" s="116" t="s">
        <v>7</v>
      </c>
      <c r="B25" s="116" t="s">
        <v>8</v>
      </c>
      <c r="C25" s="116" t="s">
        <v>9</v>
      </c>
      <c r="D25" s="112" t="s">
        <v>10</v>
      </c>
      <c r="E25" s="112"/>
      <c r="F25" s="112"/>
      <c r="G25" s="112" t="s">
        <v>11</v>
      </c>
      <c r="H25" s="112"/>
      <c r="I25" s="112"/>
      <c r="J25" s="112" t="s">
        <v>12</v>
      </c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</row>
    <row r="26" spans="1:26" s="21" customFormat="1" ht="22.5" customHeight="1" thickBot="1" x14ac:dyDescent="0.25">
      <c r="A26" s="116"/>
      <c r="B26" s="116"/>
      <c r="C26" s="116"/>
      <c r="D26" s="111" t="s">
        <v>1</v>
      </c>
      <c r="E26" s="20" t="s">
        <v>13</v>
      </c>
      <c r="F26" s="20" t="s">
        <v>14</v>
      </c>
      <c r="G26" s="111" t="s">
        <v>1</v>
      </c>
      <c r="H26" s="20" t="s">
        <v>13</v>
      </c>
      <c r="I26" s="20" t="s">
        <v>14</v>
      </c>
      <c r="J26" s="111" t="s">
        <v>1</v>
      </c>
      <c r="K26" s="20" t="s">
        <v>13</v>
      </c>
      <c r="L26" s="20"/>
      <c r="M26" s="20"/>
      <c r="N26" s="20"/>
      <c r="O26" s="20"/>
      <c r="P26" s="20"/>
      <c r="Q26" s="20"/>
      <c r="R26" s="20"/>
      <c r="S26" s="20"/>
      <c r="T26" s="20"/>
      <c r="U26" s="20" t="s">
        <v>14</v>
      </c>
    </row>
    <row r="27" spans="1:26" s="21" customFormat="1" ht="22.5" customHeight="1" thickBot="1" x14ac:dyDescent="0.25">
      <c r="A27" s="116"/>
      <c r="B27" s="116"/>
      <c r="C27" s="116"/>
      <c r="D27" s="111"/>
      <c r="E27" s="20" t="s">
        <v>15</v>
      </c>
      <c r="F27" s="20" t="s">
        <v>16</v>
      </c>
      <c r="G27" s="111"/>
      <c r="H27" s="20" t="s">
        <v>15</v>
      </c>
      <c r="I27" s="20" t="s">
        <v>16</v>
      </c>
      <c r="J27" s="111"/>
      <c r="K27" s="20" t="s">
        <v>15</v>
      </c>
      <c r="L27" s="20"/>
      <c r="M27" s="20"/>
      <c r="N27" s="20"/>
      <c r="O27" s="20"/>
      <c r="P27" s="20"/>
      <c r="Q27" s="20"/>
      <c r="R27" s="20"/>
      <c r="S27" s="20"/>
      <c r="T27" s="20"/>
      <c r="U27" s="20" t="s">
        <v>16</v>
      </c>
    </row>
    <row r="28" spans="1:26" s="4" customFormat="1" x14ac:dyDescent="0.2">
      <c r="A28" s="59">
        <v>1</v>
      </c>
      <c r="B28" s="59">
        <v>2</v>
      </c>
      <c r="C28" s="59">
        <v>3</v>
      </c>
      <c r="D28" s="60">
        <v>4</v>
      </c>
      <c r="E28" s="59">
        <v>5</v>
      </c>
      <c r="F28" s="59">
        <v>6</v>
      </c>
      <c r="G28" s="60">
        <v>7</v>
      </c>
      <c r="H28" s="59">
        <v>8</v>
      </c>
      <c r="I28" s="59">
        <v>9</v>
      </c>
      <c r="J28" s="60">
        <v>10</v>
      </c>
      <c r="K28" s="59">
        <v>11</v>
      </c>
      <c r="L28" s="59"/>
      <c r="M28" s="59"/>
      <c r="N28" s="59"/>
      <c r="O28" s="59"/>
      <c r="P28" s="59"/>
      <c r="Q28" s="59"/>
      <c r="R28" s="59"/>
      <c r="S28" s="59"/>
      <c r="T28" s="59"/>
      <c r="U28" s="59">
        <v>12</v>
      </c>
    </row>
    <row r="29" spans="1:26" s="27" customFormat="1" ht="21" customHeight="1" x14ac:dyDescent="0.2">
      <c r="A29" s="101" t="s">
        <v>42</v>
      </c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/>
    </row>
    <row r="30" spans="1:26" s="27" customFormat="1" ht="108" x14ac:dyDescent="0.2">
      <c r="A30" s="61">
        <v>1</v>
      </c>
      <c r="B30" s="62" t="s">
        <v>43</v>
      </c>
      <c r="C30" s="63" t="s">
        <v>44</v>
      </c>
      <c r="D30" s="64">
        <v>2934.34</v>
      </c>
      <c r="E30" s="65">
        <v>2934.34</v>
      </c>
      <c r="F30" s="64"/>
      <c r="G30" s="64">
        <v>141</v>
      </c>
      <c r="H30" s="64">
        <v>141</v>
      </c>
      <c r="I30" s="64"/>
      <c r="J30" s="64">
        <v>1839</v>
      </c>
      <c r="K30" s="65">
        <v>1839</v>
      </c>
      <c r="L30" s="65"/>
      <c r="M30" s="65"/>
      <c r="N30" s="65"/>
      <c r="O30" s="65"/>
      <c r="P30" s="65"/>
      <c r="Q30" s="65"/>
      <c r="R30" s="65"/>
      <c r="S30" s="65"/>
      <c r="T30" s="65"/>
      <c r="U30" s="65"/>
    </row>
    <row r="31" spans="1:26" s="27" customFormat="1" ht="156" x14ac:dyDescent="0.2">
      <c r="A31" s="61">
        <v>2</v>
      </c>
      <c r="B31" s="62" t="s">
        <v>45</v>
      </c>
      <c r="C31" s="63" t="s">
        <v>46</v>
      </c>
      <c r="D31" s="64">
        <v>5252.98</v>
      </c>
      <c r="E31" s="65">
        <v>186.88</v>
      </c>
      <c r="F31" s="64" t="s">
        <v>47</v>
      </c>
      <c r="G31" s="64">
        <v>219</v>
      </c>
      <c r="H31" s="64">
        <v>8</v>
      </c>
      <c r="I31" s="64" t="s">
        <v>48</v>
      </c>
      <c r="J31" s="64">
        <v>1377</v>
      </c>
      <c r="K31" s="65">
        <v>102</v>
      </c>
      <c r="L31" s="65"/>
      <c r="M31" s="65"/>
      <c r="N31" s="65"/>
      <c r="O31" s="65"/>
      <c r="P31" s="65"/>
      <c r="Q31" s="65"/>
      <c r="R31" s="65"/>
      <c r="S31" s="65"/>
      <c r="T31" s="65"/>
      <c r="U31" s="65" t="s">
        <v>49</v>
      </c>
    </row>
    <row r="32" spans="1:26" s="27" customFormat="1" ht="72" x14ac:dyDescent="0.2">
      <c r="A32" s="61">
        <v>3</v>
      </c>
      <c r="B32" s="62" t="s">
        <v>50</v>
      </c>
      <c r="C32" s="63" t="s">
        <v>51</v>
      </c>
      <c r="D32" s="64">
        <v>2445.2800000000002</v>
      </c>
      <c r="E32" s="65">
        <v>2445.2800000000002</v>
      </c>
      <c r="F32" s="64"/>
      <c r="G32" s="64">
        <v>76</v>
      </c>
      <c r="H32" s="64">
        <v>76</v>
      </c>
      <c r="I32" s="64"/>
      <c r="J32" s="64">
        <v>990</v>
      </c>
      <c r="K32" s="65">
        <v>990</v>
      </c>
      <c r="L32" s="65"/>
      <c r="M32" s="65"/>
      <c r="N32" s="65"/>
      <c r="O32" s="65"/>
      <c r="P32" s="65"/>
      <c r="Q32" s="65"/>
      <c r="R32" s="65"/>
      <c r="S32" s="65"/>
      <c r="T32" s="65"/>
      <c r="U32" s="65"/>
    </row>
    <row r="33" spans="1:26" s="4" customFormat="1" ht="60" x14ac:dyDescent="0.2">
      <c r="A33" s="61">
        <v>4</v>
      </c>
      <c r="B33" s="62" t="s">
        <v>52</v>
      </c>
      <c r="C33" s="63" t="s">
        <v>53</v>
      </c>
      <c r="D33" s="64">
        <v>2445.2800000000002</v>
      </c>
      <c r="E33" s="65">
        <v>2445.2800000000002</v>
      </c>
      <c r="F33" s="64"/>
      <c r="G33" s="64">
        <v>78</v>
      </c>
      <c r="H33" s="64">
        <v>78</v>
      </c>
      <c r="I33" s="64"/>
      <c r="J33" s="64">
        <v>1022</v>
      </c>
      <c r="K33" s="65">
        <v>1022</v>
      </c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27"/>
      <c r="W33" s="27"/>
      <c r="X33" s="27"/>
      <c r="Y33" s="27"/>
      <c r="Z33" s="27"/>
    </row>
    <row r="34" spans="1:26" s="4" customFormat="1" ht="84" x14ac:dyDescent="0.2">
      <c r="A34" s="61">
        <v>5</v>
      </c>
      <c r="B34" s="62" t="s">
        <v>54</v>
      </c>
      <c r="C34" s="63" t="s">
        <v>55</v>
      </c>
      <c r="D34" s="64">
        <v>4775.4399999999996</v>
      </c>
      <c r="E34" s="65">
        <v>169.89</v>
      </c>
      <c r="F34" s="64" t="s">
        <v>56</v>
      </c>
      <c r="G34" s="64">
        <v>80</v>
      </c>
      <c r="H34" s="64">
        <v>3</v>
      </c>
      <c r="I34" s="64" t="s">
        <v>57</v>
      </c>
      <c r="J34" s="64">
        <v>505</v>
      </c>
      <c r="K34" s="65">
        <v>37</v>
      </c>
      <c r="L34" s="65"/>
      <c r="M34" s="65"/>
      <c r="N34" s="65"/>
      <c r="O34" s="65"/>
      <c r="P34" s="65"/>
      <c r="Q34" s="65"/>
      <c r="R34" s="65"/>
      <c r="S34" s="65"/>
      <c r="T34" s="65"/>
      <c r="U34" s="65" t="s">
        <v>58</v>
      </c>
      <c r="V34" s="27"/>
      <c r="W34" s="27"/>
      <c r="X34" s="27"/>
      <c r="Y34" s="27"/>
      <c r="Z34" s="27"/>
    </row>
    <row r="35" spans="1:26" s="4" customFormat="1" ht="60" x14ac:dyDescent="0.2">
      <c r="A35" s="61">
        <v>6</v>
      </c>
      <c r="B35" s="62" t="s">
        <v>59</v>
      </c>
      <c r="C35" s="63" t="s">
        <v>60</v>
      </c>
      <c r="D35" s="64">
        <v>144.41</v>
      </c>
      <c r="E35" s="65">
        <v>105.37</v>
      </c>
      <c r="F35" s="64" t="s">
        <v>61</v>
      </c>
      <c r="G35" s="64">
        <v>104</v>
      </c>
      <c r="H35" s="64">
        <v>76</v>
      </c>
      <c r="I35" s="64" t="s">
        <v>62</v>
      </c>
      <c r="J35" s="64">
        <v>1124</v>
      </c>
      <c r="K35" s="65">
        <v>991</v>
      </c>
      <c r="L35" s="65"/>
      <c r="M35" s="65"/>
      <c r="N35" s="65"/>
      <c r="O35" s="65"/>
      <c r="P35" s="65"/>
      <c r="Q35" s="65"/>
      <c r="R35" s="65"/>
      <c r="S35" s="65"/>
      <c r="T35" s="65"/>
      <c r="U35" s="65" t="s">
        <v>63</v>
      </c>
      <c r="V35" s="27"/>
      <c r="W35" s="27"/>
      <c r="X35" s="27"/>
      <c r="Y35" s="27"/>
      <c r="Z35" s="27"/>
    </row>
    <row r="36" spans="1:26" s="4" customFormat="1" ht="60" x14ac:dyDescent="0.2">
      <c r="A36" s="61">
        <v>7</v>
      </c>
      <c r="B36" s="62" t="s">
        <v>64</v>
      </c>
      <c r="C36" s="63" t="s">
        <v>65</v>
      </c>
      <c r="D36" s="64">
        <v>921.46</v>
      </c>
      <c r="E36" s="65">
        <v>921.46</v>
      </c>
      <c r="F36" s="64"/>
      <c r="G36" s="64">
        <v>33</v>
      </c>
      <c r="H36" s="64">
        <v>33</v>
      </c>
      <c r="I36" s="64"/>
      <c r="J36" s="64">
        <v>433</v>
      </c>
      <c r="K36" s="65">
        <v>433</v>
      </c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27"/>
      <c r="W36" s="27"/>
      <c r="X36" s="27"/>
      <c r="Y36" s="27"/>
      <c r="Z36" s="27"/>
    </row>
    <row r="37" spans="1:26" s="29" customFormat="1" ht="72" x14ac:dyDescent="0.2">
      <c r="A37" s="61">
        <v>8</v>
      </c>
      <c r="B37" s="62" t="s">
        <v>66</v>
      </c>
      <c r="C37" s="63" t="s">
        <v>67</v>
      </c>
      <c r="D37" s="64">
        <v>921.46</v>
      </c>
      <c r="E37" s="65">
        <v>921.46</v>
      </c>
      <c r="F37" s="64"/>
      <c r="G37" s="64">
        <v>182</v>
      </c>
      <c r="H37" s="64">
        <v>182</v>
      </c>
      <c r="I37" s="64"/>
      <c r="J37" s="64">
        <v>2383</v>
      </c>
      <c r="K37" s="65">
        <v>2383</v>
      </c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27"/>
      <c r="W37" s="27"/>
      <c r="X37" s="27"/>
      <c r="Y37" s="27"/>
      <c r="Z37" s="27"/>
    </row>
    <row r="38" spans="1:26" ht="72" x14ac:dyDescent="0.2">
      <c r="A38" s="61">
        <v>9</v>
      </c>
      <c r="B38" s="62" t="s">
        <v>68</v>
      </c>
      <c r="C38" s="63" t="s">
        <v>69</v>
      </c>
      <c r="D38" s="64">
        <v>739.81</v>
      </c>
      <c r="E38" s="65"/>
      <c r="F38" s="64" t="s">
        <v>70</v>
      </c>
      <c r="G38" s="64">
        <v>29</v>
      </c>
      <c r="H38" s="64"/>
      <c r="I38" s="64" t="s">
        <v>71</v>
      </c>
      <c r="J38" s="64">
        <v>253</v>
      </c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 t="s">
        <v>72</v>
      </c>
      <c r="V38" s="27"/>
      <c r="W38" s="27"/>
      <c r="X38" s="27"/>
      <c r="Y38" s="27"/>
      <c r="Z38" s="27"/>
    </row>
    <row r="39" spans="1:26" ht="48" x14ac:dyDescent="0.2">
      <c r="A39" s="61">
        <v>10</v>
      </c>
      <c r="B39" s="62" t="s">
        <v>73</v>
      </c>
      <c r="C39" s="63" t="s">
        <v>74</v>
      </c>
      <c r="D39" s="64">
        <v>399.93</v>
      </c>
      <c r="E39" s="65">
        <v>161.27000000000001</v>
      </c>
      <c r="F39" s="64" t="s">
        <v>75</v>
      </c>
      <c r="G39" s="64">
        <v>156</v>
      </c>
      <c r="H39" s="64">
        <v>63</v>
      </c>
      <c r="I39" s="64" t="s">
        <v>76</v>
      </c>
      <c r="J39" s="64">
        <v>1431</v>
      </c>
      <c r="K39" s="65">
        <v>820</v>
      </c>
      <c r="L39" s="65"/>
      <c r="M39" s="65"/>
      <c r="N39" s="65"/>
      <c r="O39" s="65"/>
      <c r="P39" s="65"/>
      <c r="Q39" s="65"/>
      <c r="R39" s="65"/>
      <c r="S39" s="65"/>
      <c r="T39" s="65"/>
      <c r="U39" s="65" t="s">
        <v>77</v>
      </c>
      <c r="V39" s="27"/>
      <c r="W39" s="27"/>
      <c r="X39" s="27"/>
      <c r="Y39" s="27"/>
      <c r="Z39" s="27"/>
    </row>
    <row r="40" spans="1:26" ht="48" x14ac:dyDescent="0.2">
      <c r="A40" s="61">
        <v>11</v>
      </c>
      <c r="B40" s="62" t="s">
        <v>78</v>
      </c>
      <c r="C40" s="63" t="s">
        <v>79</v>
      </c>
      <c r="D40" s="64">
        <v>117</v>
      </c>
      <c r="E40" s="65" t="s">
        <v>80</v>
      </c>
      <c r="F40" s="64"/>
      <c r="G40" s="64">
        <v>3938</v>
      </c>
      <c r="H40" s="64" t="s">
        <v>81</v>
      </c>
      <c r="I40" s="64"/>
      <c r="J40" s="64">
        <v>11875</v>
      </c>
      <c r="K40" s="65" t="s">
        <v>82</v>
      </c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27"/>
      <c r="W40" s="27"/>
      <c r="X40" s="27"/>
      <c r="Y40" s="27"/>
      <c r="Z40" s="27"/>
    </row>
    <row r="41" spans="1:26" ht="60" x14ac:dyDescent="0.2">
      <c r="A41" s="61">
        <v>12</v>
      </c>
      <c r="B41" s="62" t="s">
        <v>83</v>
      </c>
      <c r="C41" s="63" t="s">
        <v>84</v>
      </c>
      <c r="D41" s="64">
        <v>162.26</v>
      </c>
      <c r="E41" s="65">
        <v>105.37</v>
      </c>
      <c r="F41" s="64" t="s">
        <v>85</v>
      </c>
      <c r="G41" s="64">
        <v>5</v>
      </c>
      <c r="H41" s="64">
        <v>3</v>
      </c>
      <c r="I41" s="64">
        <v>2</v>
      </c>
      <c r="J41" s="64">
        <v>49</v>
      </c>
      <c r="K41" s="65">
        <v>41</v>
      </c>
      <c r="L41" s="65"/>
      <c r="M41" s="65"/>
      <c r="N41" s="65"/>
      <c r="O41" s="65"/>
      <c r="P41" s="65"/>
      <c r="Q41" s="65"/>
      <c r="R41" s="65"/>
      <c r="S41" s="65"/>
      <c r="T41" s="65"/>
      <c r="U41" s="65" t="s">
        <v>86</v>
      </c>
      <c r="V41" s="27"/>
      <c r="W41" s="27"/>
      <c r="X41" s="27"/>
      <c r="Y41" s="27"/>
      <c r="Z41" s="27"/>
    </row>
    <row r="42" spans="1:26" ht="60" x14ac:dyDescent="0.2">
      <c r="A42" s="61">
        <v>13</v>
      </c>
      <c r="B42" s="62" t="s">
        <v>87</v>
      </c>
      <c r="C42" s="63" t="s">
        <v>88</v>
      </c>
      <c r="D42" s="64">
        <v>105</v>
      </c>
      <c r="E42" s="65" t="s">
        <v>89</v>
      </c>
      <c r="F42" s="64"/>
      <c r="G42" s="64">
        <v>35</v>
      </c>
      <c r="H42" s="64" t="s">
        <v>90</v>
      </c>
      <c r="I42" s="64"/>
      <c r="J42" s="64">
        <v>122</v>
      </c>
      <c r="K42" s="65" t="s">
        <v>91</v>
      </c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27"/>
      <c r="W42" s="27"/>
      <c r="X42" s="27"/>
      <c r="Y42" s="27"/>
      <c r="Z42" s="27"/>
    </row>
    <row r="43" spans="1:26" ht="60" x14ac:dyDescent="0.2">
      <c r="A43" s="61">
        <v>14</v>
      </c>
      <c r="B43" s="62" t="s">
        <v>92</v>
      </c>
      <c r="C43" s="63" t="s">
        <v>93</v>
      </c>
      <c r="D43" s="64">
        <v>4609.07</v>
      </c>
      <c r="E43" s="65" t="s">
        <v>94</v>
      </c>
      <c r="F43" s="64" t="s">
        <v>95</v>
      </c>
      <c r="G43" s="64">
        <v>46</v>
      </c>
      <c r="H43" s="64" t="s">
        <v>96</v>
      </c>
      <c r="I43" s="64" t="s">
        <v>97</v>
      </c>
      <c r="J43" s="64">
        <v>299</v>
      </c>
      <c r="K43" s="65" t="s">
        <v>98</v>
      </c>
      <c r="L43" s="65"/>
      <c r="M43" s="65"/>
      <c r="N43" s="65"/>
      <c r="O43" s="65"/>
      <c r="P43" s="65"/>
      <c r="Q43" s="65"/>
      <c r="R43" s="65"/>
      <c r="S43" s="65"/>
      <c r="T43" s="65"/>
      <c r="U43" s="65" t="s">
        <v>99</v>
      </c>
      <c r="V43" s="27"/>
      <c r="W43" s="27"/>
      <c r="X43" s="27"/>
      <c r="Y43" s="27"/>
      <c r="Z43" s="27"/>
    </row>
    <row r="44" spans="1:26" ht="36" x14ac:dyDescent="0.2">
      <c r="A44" s="61">
        <v>15</v>
      </c>
      <c r="B44" s="62" t="s">
        <v>100</v>
      </c>
      <c r="C44" s="63" t="s">
        <v>101</v>
      </c>
      <c r="D44" s="64">
        <v>1223.69</v>
      </c>
      <c r="E44" s="65" t="s">
        <v>102</v>
      </c>
      <c r="F44" s="64"/>
      <c r="G44" s="64">
        <v>84</v>
      </c>
      <c r="H44" s="64" t="s">
        <v>103</v>
      </c>
      <c r="I44" s="64"/>
      <c r="J44" s="64">
        <v>508</v>
      </c>
      <c r="K44" s="65" t="s">
        <v>104</v>
      </c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27"/>
      <c r="W44" s="27"/>
      <c r="X44" s="27"/>
      <c r="Y44" s="27"/>
      <c r="Z44" s="27"/>
    </row>
    <row r="45" spans="1:26" ht="60" x14ac:dyDescent="0.2">
      <c r="A45" s="61">
        <v>16</v>
      </c>
      <c r="B45" s="62" t="s">
        <v>105</v>
      </c>
      <c r="C45" s="63" t="s">
        <v>106</v>
      </c>
      <c r="D45" s="64">
        <v>4.9800000000000004</v>
      </c>
      <c r="E45" s="65"/>
      <c r="F45" s="64">
        <v>4.9800000000000004</v>
      </c>
      <c r="G45" s="64">
        <v>297</v>
      </c>
      <c r="H45" s="64"/>
      <c r="I45" s="64">
        <v>297</v>
      </c>
      <c r="J45" s="64">
        <v>2174</v>
      </c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>
        <v>2174</v>
      </c>
      <c r="V45" s="27"/>
      <c r="W45" s="27"/>
      <c r="X45" s="27"/>
      <c r="Y45" s="27"/>
      <c r="Z45" s="27"/>
    </row>
    <row r="46" spans="1:26" ht="36" x14ac:dyDescent="0.2">
      <c r="A46" s="61">
        <v>17</v>
      </c>
      <c r="B46" s="62" t="s">
        <v>107</v>
      </c>
      <c r="C46" s="63" t="s">
        <v>108</v>
      </c>
      <c r="D46" s="64">
        <v>398.5</v>
      </c>
      <c r="E46" s="65" t="s">
        <v>109</v>
      </c>
      <c r="F46" s="64" t="s">
        <v>110</v>
      </c>
      <c r="G46" s="64">
        <v>12</v>
      </c>
      <c r="H46" s="64">
        <v>1</v>
      </c>
      <c r="I46" s="64" t="s">
        <v>111</v>
      </c>
      <c r="J46" s="64">
        <v>105</v>
      </c>
      <c r="K46" s="65" t="s">
        <v>112</v>
      </c>
      <c r="L46" s="65"/>
      <c r="M46" s="65"/>
      <c r="N46" s="65"/>
      <c r="O46" s="65"/>
      <c r="P46" s="65"/>
      <c r="Q46" s="65"/>
      <c r="R46" s="65"/>
      <c r="S46" s="65"/>
      <c r="T46" s="65"/>
      <c r="U46" s="65" t="s">
        <v>113</v>
      </c>
      <c r="V46" s="27"/>
      <c r="W46" s="27"/>
      <c r="X46" s="27"/>
      <c r="Y46" s="27"/>
      <c r="Z46" s="27"/>
    </row>
    <row r="47" spans="1:26" ht="72" x14ac:dyDescent="0.2">
      <c r="A47" s="66">
        <v>18</v>
      </c>
      <c r="B47" s="67" t="s">
        <v>114</v>
      </c>
      <c r="C47" s="68" t="s">
        <v>106</v>
      </c>
      <c r="D47" s="69">
        <v>8.33</v>
      </c>
      <c r="E47" s="70"/>
      <c r="F47" s="69">
        <v>8.33</v>
      </c>
      <c r="G47" s="69">
        <v>497</v>
      </c>
      <c r="H47" s="69"/>
      <c r="I47" s="69">
        <v>497</v>
      </c>
      <c r="J47" s="69">
        <v>2335</v>
      </c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>
        <v>2335</v>
      </c>
      <c r="V47" s="27"/>
      <c r="W47" s="27"/>
      <c r="X47" s="27"/>
      <c r="Y47" s="27"/>
      <c r="Z47" s="27"/>
    </row>
    <row r="48" spans="1:26" x14ac:dyDescent="0.2">
      <c r="A48" s="103" t="s">
        <v>115</v>
      </c>
      <c r="B48" s="104"/>
      <c r="C48" s="104"/>
      <c r="D48" s="104"/>
      <c r="E48" s="104"/>
      <c r="F48" s="104"/>
      <c r="G48" s="72">
        <v>7056</v>
      </c>
      <c r="H48" s="72"/>
      <c r="I48" s="72"/>
      <c r="J48" s="72">
        <v>40160</v>
      </c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27"/>
      <c r="W48" s="27"/>
      <c r="X48" s="27"/>
      <c r="Y48" s="27"/>
      <c r="Z48" s="27"/>
    </row>
    <row r="49" spans="1:26" ht="21" customHeight="1" x14ac:dyDescent="0.2">
      <c r="A49" s="101" t="s">
        <v>116</v>
      </c>
      <c r="B49" s="102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102"/>
      <c r="T49" s="102"/>
      <c r="U49" s="102"/>
      <c r="V49" s="27"/>
      <c r="W49" s="27"/>
      <c r="X49" s="27"/>
      <c r="Y49" s="27"/>
      <c r="Z49" s="27"/>
    </row>
    <row r="50" spans="1:26" ht="17.850000000000001" customHeight="1" x14ac:dyDescent="0.2">
      <c r="A50" s="105" t="s">
        <v>117</v>
      </c>
      <c r="B50" s="106"/>
      <c r="C50" s="106"/>
      <c r="D50" s="106"/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106"/>
      <c r="T50" s="106"/>
      <c r="U50" s="106"/>
      <c r="V50" s="27"/>
      <c r="W50" s="27"/>
      <c r="X50" s="27"/>
      <c r="Y50" s="27"/>
      <c r="Z50" s="27"/>
    </row>
    <row r="51" spans="1:26" ht="72" x14ac:dyDescent="0.2">
      <c r="A51" s="61">
        <v>19</v>
      </c>
      <c r="B51" s="62" t="s">
        <v>118</v>
      </c>
      <c r="C51" s="63" t="s">
        <v>119</v>
      </c>
      <c r="D51" s="64">
        <v>178.27</v>
      </c>
      <c r="E51" s="65" t="s">
        <v>120</v>
      </c>
      <c r="F51" s="64">
        <v>76.760000000000005</v>
      </c>
      <c r="G51" s="64">
        <v>15</v>
      </c>
      <c r="H51" s="64" t="s">
        <v>121</v>
      </c>
      <c r="I51" s="64">
        <v>7</v>
      </c>
      <c r="J51" s="64">
        <v>106</v>
      </c>
      <c r="K51" s="65" t="s">
        <v>122</v>
      </c>
      <c r="L51" s="65"/>
      <c r="M51" s="65"/>
      <c r="N51" s="65"/>
      <c r="O51" s="65"/>
      <c r="P51" s="65"/>
      <c r="Q51" s="65"/>
      <c r="R51" s="65"/>
      <c r="S51" s="65"/>
      <c r="T51" s="65"/>
      <c r="U51" s="65">
        <v>11</v>
      </c>
      <c r="V51" s="27"/>
      <c r="W51" s="27"/>
      <c r="X51" s="27"/>
      <c r="Y51" s="27"/>
      <c r="Z51" s="27"/>
    </row>
    <row r="52" spans="1:26" ht="60" x14ac:dyDescent="0.2">
      <c r="A52" s="61">
        <v>20</v>
      </c>
      <c r="B52" s="62" t="s">
        <v>123</v>
      </c>
      <c r="C52" s="63">
        <v>45.9</v>
      </c>
      <c r="D52" s="64">
        <v>65.56</v>
      </c>
      <c r="E52" s="65" t="s">
        <v>124</v>
      </c>
      <c r="F52" s="64"/>
      <c r="G52" s="64">
        <v>3009</v>
      </c>
      <c r="H52" s="64" t="s">
        <v>125</v>
      </c>
      <c r="I52" s="64"/>
      <c r="J52" s="64">
        <v>13674</v>
      </c>
      <c r="K52" s="65" t="s">
        <v>126</v>
      </c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27"/>
      <c r="W52" s="27"/>
      <c r="X52" s="27"/>
      <c r="Y52" s="27"/>
      <c r="Z52" s="27"/>
    </row>
    <row r="53" spans="1:26" ht="17.850000000000001" customHeight="1" x14ac:dyDescent="0.2">
      <c r="A53" s="105" t="s">
        <v>127</v>
      </c>
      <c r="B53" s="106"/>
      <c r="C53" s="106"/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06"/>
      <c r="O53" s="106"/>
      <c r="P53" s="106"/>
      <c r="Q53" s="106"/>
      <c r="R53" s="106"/>
      <c r="S53" s="106"/>
      <c r="T53" s="106"/>
      <c r="U53" s="106"/>
      <c r="V53" s="27"/>
      <c r="W53" s="27"/>
      <c r="X53" s="27"/>
      <c r="Y53" s="27"/>
      <c r="Z53" s="27"/>
    </row>
    <row r="54" spans="1:26" ht="48" x14ac:dyDescent="0.2">
      <c r="A54" s="61">
        <v>21</v>
      </c>
      <c r="B54" s="62" t="s">
        <v>128</v>
      </c>
      <c r="C54" s="63">
        <v>1</v>
      </c>
      <c r="D54" s="64">
        <v>1595.71</v>
      </c>
      <c r="E54" s="65">
        <v>337.21</v>
      </c>
      <c r="F54" s="64" t="s">
        <v>129</v>
      </c>
      <c r="G54" s="64">
        <v>1596</v>
      </c>
      <c r="H54" s="64">
        <v>337</v>
      </c>
      <c r="I54" s="64" t="s">
        <v>130</v>
      </c>
      <c r="J54" s="64">
        <v>11539</v>
      </c>
      <c r="K54" s="65">
        <v>4403</v>
      </c>
      <c r="L54" s="65"/>
      <c r="M54" s="65"/>
      <c r="N54" s="65"/>
      <c r="O54" s="65"/>
      <c r="P54" s="65"/>
      <c r="Q54" s="65"/>
      <c r="R54" s="65"/>
      <c r="S54" s="65"/>
      <c r="T54" s="65"/>
      <c r="U54" s="65" t="s">
        <v>131</v>
      </c>
      <c r="V54" s="27"/>
      <c r="W54" s="27"/>
      <c r="X54" s="27"/>
      <c r="Y54" s="27"/>
      <c r="Z54" s="27"/>
    </row>
    <row r="55" spans="1:26" ht="48" x14ac:dyDescent="0.2">
      <c r="A55" s="61">
        <v>22</v>
      </c>
      <c r="B55" s="62" t="s">
        <v>132</v>
      </c>
      <c r="C55" s="63">
        <v>1</v>
      </c>
      <c r="D55" s="64">
        <v>923.87</v>
      </c>
      <c r="E55" s="65">
        <v>176.31</v>
      </c>
      <c r="F55" s="64" t="s">
        <v>133</v>
      </c>
      <c r="G55" s="64">
        <v>924</v>
      </c>
      <c r="H55" s="64">
        <v>176</v>
      </c>
      <c r="I55" s="64" t="s">
        <v>134</v>
      </c>
      <c r="J55" s="64">
        <v>6586</v>
      </c>
      <c r="K55" s="65">
        <v>2302</v>
      </c>
      <c r="L55" s="65"/>
      <c r="M55" s="65"/>
      <c r="N55" s="65"/>
      <c r="O55" s="65"/>
      <c r="P55" s="65"/>
      <c r="Q55" s="65"/>
      <c r="R55" s="65"/>
      <c r="S55" s="65"/>
      <c r="T55" s="65"/>
      <c r="U55" s="65" t="s">
        <v>135</v>
      </c>
      <c r="V55" s="27"/>
      <c r="W55" s="27"/>
      <c r="X55" s="27"/>
      <c r="Y55" s="27"/>
      <c r="Z55" s="27"/>
    </row>
    <row r="56" spans="1:26" ht="84" x14ac:dyDescent="0.2">
      <c r="A56" s="61">
        <v>23</v>
      </c>
      <c r="B56" s="62" t="s">
        <v>136</v>
      </c>
      <c r="C56" s="63" t="s">
        <v>137</v>
      </c>
      <c r="D56" s="64">
        <v>9486.57</v>
      </c>
      <c r="E56" s="65" t="s">
        <v>138</v>
      </c>
      <c r="F56" s="64" t="s">
        <v>139</v>
      </c>
      <c r="G56" s="64">
        <v>3548</v>
      </c>
      <c r="H56" s="64" t="s">
        <v>140</v>
      </c>
      <c r="I56" s="64" t="s">
        <v>141</v>
      </c>
      <c r="J56" s="64">
        <v>9142</v>
      </c>
      <c r="K56" s="65" t="s">
        <v>142</v>
      </c>
      <c r="L56" s="65"/>
      <c r="M56" s="65"/>
      <c r="N56" s="65"/>
      <c r="O56" s="65"/>
      <c r="P56" s="65"/>
      <c r="Q56" s="65"/>
      <c r="R56" s="65"/>
      <c r="S56" s="65"/>
      <c r="T56" s="65"/>
      <c r="U56" s="65" t="s">
        <v>143</v>
      </c>
      <c r="V56" s="27"/>
      <c r="W56" s="27"/>
      <c r="X56" s="27"/>
      <c r="Y56" s="27"/>
      <c r="Z56" s="27"/>
    </row>
    <row r="57" spans="1:26" ht="264" x14ac:dyDescent="0.2">
      <c r="A57" s="61">
        <v>24</v>
      </c>
      <c r="B57" s="62" t="s">
        <v>144</v>
      </c>
      <c r="C57" s="63" t="s">
        <v>137</v>
      </c>
      <c r="D57" s="64">
        <v>27581.54</v>
      </c>
      <c r="E57" s="65" t="s">
        <v>145</v>
      </c>
      <c r="F57" s="64" t="s">
        <v>146</v>
      </c>
      <c r="G57" s="64">
        <v>10315</v>
      </c>
      <c r="H57" s="64" t="s">
        <v>147</v>
      </c>
      <c r="I57" s="64" t="s">
        <v>148</v>
      </c>
      <c r="J57" s="64">
        <v>29570</v>
      </c>
      <c r="K57" s="65" t="s">
        <v>149</v>
      </c>
      <c r="L57" s="65"/>
      <c r="M57" s="65"/>
      <c r="N57" s="65"/>
      <c r="O57" s="65"/>
      <c r="P57" s="65"/>
      <c r="Q57" s="65"/>
      <c r="R57" s="65"/>
      <c r="S57" s="65"/>
      <c r="T57" s="65"/>
      <c r="U57" s="65" t="s">
        <v>150</v>
      </c>
      <c r="V57" s="27"/>
      <c r="W57" s="27"/>
      <c r="X57" s="27"/>
      <c r="Y57" s="27"/>
      <c r="Z57" s="27"/>
    </row>
    <row r="58" spans="1:26" ht="36" x14ac:dyDescent="0.2">
      <c r="A58" s="61">
        <v>25</v>
      </c>
      <c r="B58" s="62" t="s">
        <v>151</v>
      </c>
      <c r="C58" s="63" t="s">
        <v>152</v>
      </c>
      <c r="D58" s="64">
        <v>1180</v>
      </c>
      <c r="E58" s="65" t="s">
        <v>153</v>
      </c>
      <c r="F58" s="64"/>
      <c r="G58" s="64">
        <v>1086</v>
      </c>
      <c r="H58" s="64" t="s">
        <v>154</v>
      </c>
      <c r="I58" s="64"/>
      <c r="J58" s="64">
        <v>9324</v>
      </c>
      <c r="K58" s="65" t="s">
        <v>155</v>
      </c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27"/>
      <c r="W58" s="27"/>
      <c r="X58" s="27"/>
      <c r="Y58" s="27"/>
      <c r="Z58" s="27"/>
    </row>
    <row r="59" spans="1:26" ht="48" x14ac:dyDescent="0.2">
      <c r="A59" s="61">
        <v>26</v>
      </c>
      <c r="B59" s="62" t="s">
        <v>156</v>
      </c>
      <c r="C59" s="63" t="s">
        <v>157</v>
      </c>
      <c r="D59" s="64">
        <v>39779.379999999997</v>
      </c>
      <c r="E59" s="65" t="s">
        <v>158</v>
      </c>
      <c r="F59" s="64"/>
      <c r="G59" s="64">
        <v>6397</v>
      </c>
      <c r="H59" s="64" t="s">
        <v>159</v>
      </c>
      <c r="I59" s="64"/>
      <c r="J59" s="64">
        <v>35105</v>
      </c>
      <c r="K59" s="65" t="s">
        <v>160</v>
      </c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27"/>
      <c r="W59" s="27"/>
      <c r="X59" s="27"/>
      <c r="Y59" s="27"/>
      <c r="Z59" s="27"/>
    </row>
    <row r="60" spans="1:26" ht="72" x14ac:dyDescent="0.2">
      <c r="A60" s="61">
        <v>27</v>
      </c>
      <c r="B60" s="62" t="s">
        <v>161</v>
      </c>
      <c r="C60" s="63">
        <v>37.4</v>
      </c>
      <c r="D60" s="64">
        <v>694.17</v>
      </c>
      <c r="E60" s="65" t="s">
        <v>162</v>
      </c>
      <c r="F60" s="64"/>
      <c r="G60" s="64">
        <v>25962</v>
      </c>
      <c r="H60" s="64" t="s">
        <v>163</v>
      </c>
      <c r="I60" s="64"/>
      <c r="J60" s="64">
        <v>162004</v>
      </c>
      <c r="K60" s="65" t="s">
        <v>164</v>
      </c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27"/>
      <c r="W60" s="27"/>
      <c r="X60" s="27"/>
      <c r="Y60" s="27"/>
      <c r="Z60" s="27"/>
    </row>
    <row r="61" spans="1:26" ht="48" x14ac:dyDescent="0.2">
      <c r="A61" s="61">
        <v>28</v>
      </c>
      <c r="B61" s="62" t="s">
        <v>165</v>
      </c>
      <c r="C61" s="63" t="s">
        <v>137</v>
      </c>
      <c r="D61" s="64">
        <v>2182.5500000000002</v>
      </c>
      <c r="E61" s="65" t="s">
        <v>166</v>
      </c>
      <c r="F61" s="64">
        <v>45.19</v>
      </c>
      <c r="G61" s="64">
        <v>816</v>
      </c>
      <c r="H61" s="64" t="s">
        <v>167</v>
      </c>
      <c r="I61" s="64">
        <v>17</v>
      </c>
      <c r="J61" s="64">
        <v>7531</v>
      </c>
      <c r="K61" s="65" t="s">
        <v>168</v>
      </c>
      <c r="L61" s="65"/>
      <c r="M61" s="65"/>
      <c r="N61" s="65"/>
      <c r="O61" s="65"/>
      <c r="P61" s="65"/>
      <c r="Q61" s="65"/>
      <c r="R61" s="65"/>
      <c r="S61" s="65"/>
      <c r="T61" s="65"/>
      <c r="U61" s="65">
        <v>88</v>
      </c>
      <c r="V61" s="27"/>
      <c r="W61" s="27"/>
      <c r="X61" s="27"/>
      <c r="Y61" s="27"/>
      <c r="Z61" s="27"/>
    </row>
    <row r="62" spans="1:26" ht="96" x14ac:dyDescent="0.2">
      <c r="A62" s="61">
        <v>29</v>
      </c>
      <c r="B62" s="62" t="s">
        <v>169</v>
      </c>
      <c r="C62" s="63">
        <v>1</v>
      </c>
      <c r="D62" s="64">
        <v>140.52000000000001</v>
      </c>
      <c r="E62" s="65" t="s">
        <v>170</v>
      </c>
      <c r="F62" s="64">
        <v>32.33</v>
      </c>
      <c r="G62" s="64">
        <v>141</v>
      </c>
      <c r="H62" s="64" t="s">
        <v>171</v>
      </c>
      <c r="I62" s="64">
        <v>32</v>
      </c>
      <c r="J62" s="64">
        <v>810</v>
      </c>
      <c r="K62" s="65" t="s">
        <v>172</v>
      </c>
      <c r="L62" s="65"/>
      <c r="M62" s="65"/>
      <c r="N62" s="65"/>
      <c r="O62" s="65"/>
      <c r="P62" s="65"/>
      <c r="Q62" s="65"/>
      <c r="R62" s="65"/>
      <c r="S62" s="65"/>
      <c r="T62" s="65"/>
      <c r="U62" s="65">
        <v>115</v>
      </c>
      <c r="V62" s="27"/>
      <c r="W62" s="27"/>
      <c r="X62" s="27"/>
      <c r="Y62" s="27"/>
      <c r="Z62" s="27"/>
    </row>
    <row r="63" spans="1:26" ht="60" x14ac:dyDescent="0.2">
      <c r="A63" s="61">
        <v>30</v>
      </c>
      <c r="B63" s="62" t="s">
        <v>173</v>
      </c>
      <c r="C63" s="63">
        <v>1</v>
      </c>
      <c r="D63" s="64">
        <v>339.64</v>
      </c>
      <c r="E63" s="65" t="s">
        <v>174</v>
      </c>
      <c r="F63" s="64" t="s">
        <v>175</v>
      </c>
      <c r="G63" s="64">
        <v>340</v>
      </c>
      <c r="H63" s="64" t="s">
        <v>176</v>
      </c>
      <c r="I63" s="64" t="s">
        <v>177</v>
      </c>
      <c r="J63" s="64">
        <v>2145</v>
      </c>
      <c r="K63" s="65" t="s">
        <v>178</v>
      </c>
      <c r="L63" s="65"/>
      <c r="M63" s="65"/>
      <c r="N63" s="65"/>
      <c r="O63" s="65"/>
      <c r="P63" s="65"/>
      <c r="Q63" s="65"/>
      <c r="R63" s="65"/>
      <c r="S63" s="65"/>
      <c r="T63" s="65"/>
      <c r="U63" s="65" t="s">
        <v>179</v>
      </c>
      <c r="V63" s="27"/>
      <c r="W63" s="27"/>
      <c r="X63" s="27"/>
      <c r="Y63" s="27"/>
      <c r="Z63" s="27"/>
    </row>
    <row r="64" spans="1:26" ht="48" x14ac:dyDescent="0.2">
      <c r="A64" s="61">
        <v>31</v>
      </c>
      <c r="B64" s="62" t="s">
        <v>78</v>
      </c>
      <c r="C64" s="63">
        <v>1.02</v>
      </c>
      <c r="D64" s="64">
        <v>117</v>
      </c>
      <c r="E64" s="65" t="s">
        <v>80</v>
      </c>
      <c r="F64" s="64"/>
      <c r="G64" s="64">
        <v>119</v>
      </c>
      <c r="H64" s="64" t="s">
        <v>180</v>
      </c>
      <c r="I64" s="64"/>
      <c r="J64" s="64">
        <v>360</v>
      </c>
      <c r="K64" s="65" t="s">
        <v>181</v>
      </c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27"/>
      <c r="W64" s="27"/>
      <c r="X64" s="27"/>
      <c r="Y64" s="27"/>
      <c r="Z64" s="27"/>
    </row>
    <row r="65" spans="1:26" ht="84" x14ac:dyDescent="0.2">
      <c r="A65" s="61">
        <v>32</v>
      </c>
      <c r="B65" s="62" t="s">
        <v>182</v>
      </c>
      <c r="C65" s="63">
        <v>3.05</v>
      </c>
      <c r="D65" s="64">
        <v>30.2</v>
      </c>
      <c r="E65" s="65" t="s">
        <v>183</v>
      </c>
      <c r="F65" s="64"/>
      <c r="G65" s="64">
        <v>92</v>
      </c>
      <c r="H65" s="64" t="s">
        <v>184</v>
      </c>
      <c r="I65" s="64"/>
      <c r="J65" s="64">
        <v>604</v>
      </c>
      <c r="K65" s="65" t="s">
        <v>185</v>
      </c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27"/>
      <c r="W65" s="27"/>
      <c r="X65" s="27"/>
      <c r="Y65" s="27"/>
      <c r="Z65" s="27"/>
    </row>
    <row r="66" spans="1:26" ht="72" x14ac:dyDescent="0.2">
      <c r="A66" s="61">
        <v>33</v>
      </c>
      <c r="B66" s="62" t="s">
        <v>186</v>
      </c>
      <c r="C66" s="63" t="s">
        <v>187</v>
      </c>
      <c r="D66" s="64">
        <v>292.24</v>
      </c>
      <c r="E66" s="65" t="s">
        <v>188</v>
      </c>
      <c r="F66" s="64" t="s">
        <v>189</v>
      </c>
      <c r="G66" s="64">
        <v>160</v>
      </c>
      <c r="H66" s="64" t="s">
        <v>190</v>
      </c>
      <c r="I66" s="64" t="s">
        <v>191</v>
      </c>
      <c r="J66" s="64">
        <v>750</v>
      </c>
      <c r="K66" s="65" t="s">
        <v>192</v>
      </c>
      <c r="L66" s="65"/>
      <c r="M66" s="65"/>
      <c r="N66" s="65"/>
      <c r="O66" s="65"/>
      <c r="P66" s="65"/>
      <c r="Q66" s="65"/>
      <c r="R66" s="65"/>
      <c r="S66" s="65"/>
      <c r="T66" s="65"/>
      <c r="U66" s="65" t="s">
        <v>193</v>
      </c>
      <c r="V66" s="27"/>
      <c r="W66" s="27"/>
      <c r="X66" s="27"/>
      <c r="Y66" s="27"/>
      <c r="Z66" s="27"/>
    </row>
    <row r="67" spans="1:26" ht="72" x14ac:dyDescent="0.2">
      <c r="A67" s="61">
        <v>34</v>
      </c>
      <c r="B67" s="62" t="s">
        <v>194</v>
      </c>
      <c r="C67" s="63">
        <v>3</v>
      </c>
      <c r="D67" s="64">
        <v>87.08</v>
      </c>
      <c r="E67" s="65">
        <v>40.380000000000003</v>
      </c>
      <c r="F67" s="64">
        <v>46.7</v>
      </c>
      <c r="G67" s="64">
        <v>261</v>
      </c>
      <c r="H67" s="64">
        <v>121</v>
      </c>
      <c r="I67" s="64">
        <v>140</v>
      </c>
      <c r="J67" s="64">
        <v>1856</v>
      </c>
      <c r="K67" s="65">
        <v>1582</v>
      </c>
      <c r="L67" s="65"/>
      <c r="M67" s="65"/>
      <c r="N67" s="65"/>
      <c r="O67" s="65"/>
      <c r="P67" s="65"/>
      <c r="Q67" s="65"/>
      <c r="R67" s="65"/>
      <c r="S67" s="65"/>
      <c r="T67" s="65"/>
      <c r="U67" s="65">
        <v>274</v>
      </c>
      <c r="V67" s="27"/>
      <c r="W67" s="27"/>
      <c r="X67" s="27"/>
      <c r="Y67" s="27"/>
      <c r="Z67" s="27"/>
    </row>
    <row r="68" spans="1:26" ht="72" x14ac:dyDescent="0.2">
      <c r="A68" s="61">
        <v>35</v>
      </c>
      <c r="B68" s="62" t="s">
        <v>195</v>
      </c>
      <c r="C68" s="63">
        <v>1</v>
      </c>
      <c r="D68" s="64">
        <v>39.270000000000003</v>
      </c>
      <c r="E68" s="65" t="s">
        <v>196</v>
      </c>
      <c r="F68" s="64">
        <v>16.07</v>
      </c>
      <c r="G68" s="64">
        <v>39</v>
      </c>
      <c r="H68" s="64" t="s">
        <v>197</v>
      </c>
      <c r="I68" s="64">
        <v>16</v>
      </c>
      <c r="J68" s="64">
        <v>307</v>
      </c>
      <c r="K68" s="65" t="s">
        <v>198</v>
      </c>
      <c r="L68" s="65"/>
      <c r="M68" s="65"/>
      <c r="N68" s="65"/>
      <c r="O68" s="65"/>
      <c r="P68" s="65"/>
      <c r="Q68" s="65"/>
      <c r="R68" s="65"/>
      <c r="S68" s="65"/>
      <c r="T68" s="65"/>
      <c r="U68" s="65">
        <v>51</v>
      </c>
      <c r="V68" s="27"/>
      <c r="W68" s="27"/>
      <c r="X68" s="27"/>
      <c r="Y68" s="27"/>
      <c r="Z68" s="27"/>
    </row>
    <row r="69" spans="1:26" ht="36" x14ac:dyDescent="0.2">
      <c r="A69" s="61">
        <v>36</v>
      </c>
      <c r="B69" s="62" t="s">
        <v>199</v>
      </c>
      <c r="C69" s="63">
        <v>1</v>
      </c>
      <c r="D69" s="64">
        <v>385</v>
      </c>
      <c r="E69" s="65" t="s">
        <v>200</v>
      </c>
      <c r="F69" s="64"/>
      <c r="G69" s="64">
        <v>385</v>
      </c>
      <c r="H69" s="64" t="s">
        <v>200</v>
      </c>
      <c r="I69" s="64"/>
      <c r="J69" s="64">
        <v>382</v>
      </c>
      <c r="K69" s="65" t="s">
        <v>201</v>
      </c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27"/>
      <c r="W69" s="27"/>
      <c r="X69" s="27"/>
      <c r="Y69" s="27"/>
      <c r="Z69" s="27"/>
    </row>
    <row r="70" spans="1:26" ht="96" x14ac:dyDescent="0.2">
      <c r="A70" s="61">
        <v>37</v>
      </c>
      <c r="B70" s="62" t="s">
        <v>202</v>
      </c>
      <c r="C70" s="63">
        <v>1</v>
      </c>
      <c r="D70" s="64">
        <v>63.56</v>
      </c>
      <c r="E70" s="65" t="s">
        <v>203</v>
      </c>
      <c r="F70" s="64">
        <v>24</v>
      </c>
      <c r="G70" s="64">
        <v>64</v>
      </c>
      <c r="H70" s="64" t="s">
        <v>204</v>
      </c>
      <c r="I70" s="64">
        <v>24</v>
      </c>
      <c r="J70" s="64">
        <v>541</v>
      </c>
      <c r="K70" s="65" t="s">
        <v>205</v>
      </c>
      <c r="L70" s="65"/>
      <c r="M70" s="65"/>
      <c r="N70" s="65"/>
      <c r="O70" s="65"/>
      <c r="P70" s="65"/>
      <c r="Q70" s="65"/>
      <c r="R70" s="65"/>
      <c r="S70" s="65"/>
      <c r="T70" s="65"/>
      <c r="U70" s="65">
        <v>72</v>
      </c>
      <c r="V70" s="27"/>
      <c r="W70" s="27"/>
      <c r="X70" s="27"/>
      <c r="Y70" s="27"/>
      <c r="Z70" s="27"/>
    </row>
    <row r="71" spans="1:26" ht="72" x14ac:dyDescent="0.2">
      <c r="A71" s="61">
        <v>38</v>
      </c>
      <c r="B71" s="62" t="s">
        <v>206</v>
      </c>
      <c r="C71" s="63">
        <v>1</v>
      </c>
      <c r="D71" s="64">
        <v>753.21</v>
      </c>
      <c r="E71" s="65" t="s">
        <v>207</v>
      </c>
      <c r="F71" s="64"/>
      <c r="G71" s="64">
        <v>753</v>
      </c>
      <c r="H71" s="64" t="s">
        <v>208</v>
      </c>
      <c r="I71" s="64"/>
      <c r="J71" s="64">
        <v>4700</v>
      </c>
      <c r="K71" s="65" t="s">
        <v>209</v>
      </c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27"/>
      <c r="W71" s="27"/>
      <c r="X71" s="27"/>
      <c r="Y71" s="27"/>
      <c r="Z71" s="27"/>
    </row>
    <row r="72" spans="1:26" ht="17.850000000000001" customHeight="1" x14ac:dyDescent="0.2">
      <c r="A72" s="105" t="s">
        <v>210</v>
      </c>
      <c r="B72" s="106"/>
      <c r="C72" s="106"/>
      <c r="D72" s="106"/>
      <c r="E72" s="106"/>
      <c r="F72" s="106"/>
      <c r="G72" s="106"/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6"/>
      <c r="S72" s="106"/>
      <c r="T72" s="106"/>
      <c r="U72" s="106"/>
      <c r="V72" s="27"/>
      <c r="W72" s="27"/>
      <c r="X72" s="27"/>
      <c r="Y72" s="27"/>
      <c r="Z72" s="27"/>
    </row>
    <row r="73" spans="1:26" ht="96" x14ac:dyDescent="0.2">
      <c r="A73" s="61">
        <v>39</v>
      </c>
      <c r="B73" s="62" t="s">
        <v>211</v>
      </c>
      <c r="C73" s="63" t="s">
        <v>212</v>
      </c>
      <c r="D73" s="64">
        <v>64.02</v>
      </c>
      <c r="E73" s="65" t="s">
        <v>213</v>
      </c>
      <c r="F73" s="64">
        <v>27.11</v>
      </c>
      <c r="G73" s="64">
        <v>256</v>
      </c>
      <c r="H73" s="64" t="s">
        <v>214</v>
      </c>
      <c r="I73" s="64">
        <v>108</v>
      </c>
      <c r="J73" s="64">
        <v>1916</v>
      </c>
      <c r="K73" s="65" t="s">
        <v>215</v>
      </c>
      <c r="L73" s="65"/>
      <c r="M73" s="65"/>
      <c r="N73" s="65"/>
      <c r="O73" s="65"/>
      <c r="P73" s="65"/>
      <c r="Q73" s="65"/>
      <c r="R73" s="65"/>
      <c r="S73" s="65"/>
      <c r="T73" s="65"/>
      <c r="U73" s="65">
        <v>338</v>
      </c>
      <c r="V73" s="27"/>
      <c r="W73" s="27"/>
      <c r="X73" s="27"/>
      <c r="Y73" s="27"/>
      <c r="Z73" s="27"/>
    </row>
    <row r="74" spans="1:26" ht="60" x14ac:dyDescent="0.2">
      <c r="A74" s="61">
        <v>40</v>
      </c>
      <c r="B74" s="62" t="s">
        <v>216</v>
      </c>
      <c r="C74" s="63">
        <v>8</v>
      </c>
      <c r="D74" s="64">
        <v>116.92</v>
      </c>
      <c r="E74" s="65" t="s">
        <v>217</v>
      </c>
      <c r="F74" s="64"/>
      <c r="G74" s="64">
        <v>935</v>
      </c>
      <c r="H74" s="64" t="s">
        <v>218</v>
      </c>
      <c r="I74" s="64"/>
      <c r="J74" s="64">
        <v>5837</v>
      </c>
      <c r="K74" s="65" t="s">
        <v>219</v>
      </c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27"/>
      <c r="W74" s="27"/>
      <c r="X74" s="27"/>
      <c r="Y74" s="27"/>
      <c r="Z74" s="27"/>
    </row>
    <row r="75" spans="1:26" ht="72" x14ac:dyDescent="0.2">
      <c r="A75" s="61">
        <v>41</v>
      </c>
      <c r="B75" s="62" t="s">
        <v>220</v>
      </c>
      <c r="C75" s="63">
        <v>2</v>
      </c>
      <c r="D75" s="64">
        <v>55.53</v>
      </c>
      <c r="E75" s="65" t="s">
        <v>221</v>
      </c>
      <c r="F75" s="64"/>
      <c r="G75" s="64">
        <v>111</v>
      </c>
      <c r="H75" s="64" t="s">
        <v>222</v>
      </c>
      <c r="I75" s="64"/>
      <c r="J75" s="64">
        <v>693</v>
      </c>
      <c r="K75" s="65" t="s">
        <v>223</v>
      </c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27"/>
      <c r="W75" s="27"/>
      <c r="X75" s="27"/>
      <c r="Y75" s="27"/>
      <c r="Z75" s="27"/>
    </row>
    <row r="76" spans="1:26" ht="60" x14ac:dyDescent="0.2">
      <c r="A76" s="61">
        <v>42</v>
      </c>
      <c r="B76" s="62" t="s">
        <v>224</v>
      </c>
      <c r="C76" s="63">
        <v>1</v>
      </c>
      <c r="D76" s="64">
        <v>166.08</v>
      </c>
      <c r="E76" s="65" t="s">
        <v>225</v>
      </c>
      <c r="F76" s="64"/>
      <c r="G76" s="64">
        <v>166</v>
      </c>
      <c r="H76" s="64" t="s">
        <v>226</v>
      </c>
      <c r="I76" s="64"/>
      <c r="J76" s="64">
        <v>1036</v>
      </c>
      <c r="K76" s="65" t="s">
        <v>227</v>
      </c>
      <c r="L76" s="65"/>
      <c r="M76" s="65"/>
      <c r="N76" s="65"/>
      <c r="O76" s="65"/>
      <c r="P76" s="65"/>
      <c r="Q76" s="65"/>
      <c r="R76" s="65"/>
      <c r="S76" s="65"/>
      <c r="T76" s="65"/>
      <c r="U76" s="65"/>
      <c r="V76" s="27"/>
      <c r="W76" s="27"/>
      <c r="X76" s="27"/>
      <c r="Y76" s="27"/>
      <c r="Z76" s="27"/>
    </row>
    <row r="77" spans="1:26" ht="72" x14ac:dyDescent="0.2">
      <c r="A77" s="61">
        <v>43</v>
      </c>
      <c r="B77" s="62" t="s">
        <v>228</v>
      </c>
      <c r="C77" s="63">
        <v>1</v>
      </c>
      <c r="D77" s="64">
        <v>32.1</v>
      </c>
      <c r="E77" s="65" t="s">
        <v>229</v>
      </c>
      <c r="F77" s="64"/>
      <c r="G77" s="64">
        <v>32</v>
      </c>
      <c r="H77" s="64" t="s">
        <v>230</v>
      </c>
      <c r="I77" s="64"/>
      <c r="J77" s="64">
        <v>200</v>
      </c>
      <c r="K77" s="65" t="s">
        <v>231</v>
      </c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27"/>
      <c r="W77" s="27"/>
      <c r="X77" s="27"/>
      <c r="Y77" s="27"/>
      <c r="Z77" s="27"/>
    </row>
    <row r="78" spans="1:26" ht="84" x14ac:dyDescent="0.2">
      <c r="A78" s="61">
        <v>44</v>
      </c>
      <c r="B78" s="62" t="s">
        <v>232</v>
      </c>
      <c r="C78" s="63">
        <v>4</v>
      </c>
      <c r="D78" s="64">
        <v>62.82</v>
      </c>
      <c r="E78" s="65" t="s">
        <v>233</v>
      </c>
      <c r="F78" s="64">
        <v>28.74</v>
      </c>
      <c r="G78" s="64">
        <v>251</v>
      </c>
      <c r="H78" s="64" t="s">
        <v>234</v>
      </c>
      <c r="I78" s="64">
        <v>115</v>
      </c>
      <c r="J78" s="64">
        <v>1928</v>
      </c>
      <c r="K78" s="65" t="s">
        <v>235</v>
      </c>
      <c r="L78" s="65"/>
      <c r="M78" s="65"/>
      <c r="N78" s="65"/>
      <c r="O78" s="65"/>
      <c r="P78" s="65"/>
      <c r="Q78" s="65"/>
      <c r="R78" s="65"/>
      <c r="S78" s="65"/>
      <c r="T78" s="65"/>
      <c r="U78" s="65">
        <v>364</v>
      </c>
      <c r="V78" s="27"/>
      <c r="W78" s="27"/>
      <c r="X78" s="27"/>
      <c r="Y78" s="27"/>
      <c r="Z78" s="27"/>
    </row>
    <row r="79" spans="1:26" ht="96" x14ac:dyDescent="0.2">
      <c r="A79" s="61">
        <v>45</v>
      </c>
      <c r="B79" s="62" t="s">
        <v>236</v>
      </c>
      <c r="C79" s="63">
        <v>2</v>
      </c>
      <c r="D79" s="64">
        <v>33.979999999999997</v>
      </c>
      <c r="E79" s="65" t="s">
        <v>237</v>
      </c>
      <c r="F79" s="64">
        <v>12.49</v>
      </c>
      <c r="G79" s="64">
        <v>68</v>
      </c>
      <c r="H79" s="64" t="s">
        <v>238</v>
      </c>
      <c r="I79" s="64">
        <v>25</v>
      </c>
      <c r="J79" s="64">
        <v>582</v>
      </c>
      <c r="K79" s="65" t="s">
        <v>239</v>
      </c>
      <c r="L79" s="65"/>
      <c r="M79" s="65"/>
      <c r="N79" s="65"/>
      <c r="O79" s="65"/>
      <c r="P79" s="65"/>
      <c r="Q79" s="65"/>
      <c r="R79" s="65"/>
      <c r="S79" s="65"/>
      <c r="T79" s="65"/>
      <c r="U79" s="65">
        <v>75</v>
      </c>
      <c r="V79" s="27"/>
      <c r="W79" s="27"/>
      <c r="X79" s="27"/>
      <c r="Y79" s="27"/>
      <c r="Z79" s="27"/>
    </row>
    <row r="80" spans="1:26" ht="72" x14ac:dyDescent="0.2">
      <c r="A80" s="61">
        <v>46</v>
      </c>
      <c r="B80" s="62" t="s">
        <v>240</v>
      </c>
      <c r="C80" s="63">
        <v>2</v>
      </c>
      <c r="D80" s="64">
        <v>234.13</v>
      </c>
      <c r="E80" s="65" t="s">
        <v>241</v>
      </c>
      <c r="F80" s="64"/>
      <c r="G80" s="64">
        <v>468</v>
      </c>
      <c r="H80" s="64" t="s">
        <v>242</v>
      </c>
      <c r="I80" s="64"/>
      <c r="J80" s="64">
        <v>2922</v>
      </c>
      <c r="K80" s="65" t="s">
        <v>243</v>
      </c>
      <c r="L80" s="65"/>
      <c r="M80" s="65"/>
      <c r="N80" s="65"/>
      <c r="O80" s="65"/>
      <c r="P80" s="65"/>
      <c r="Q80" s="65"/>
      <c r="R80" s="65"/>
      <c r="S80" s="65"/>
      <c r="T80" s="65"/>
      <c r="U80" s="65"/>
      <c r="V80" s="27"/>
      <c r="W80" s="27"/>
      <c r="X80" s="27"/>
      <c r="Y80" s="27"/>
      <c r="Z80" s="27"/>
    </row>
    <row r="81" spans="1:26" ht="72" x14ac:dyDescent="0.2">
      <c r="A81" s="61">
        <v>47</v>
      </c>
      <c r="B81" s="62" t="s">
        <v>244</v>
      </c>
      <c r="C81" s="63">
        <v>3</v>
      </c>
      <c r="D81" s="64">
        <v>212.58</v>
      </c>
      <c r="E81" s="65" t="s">
        <v>245</v>
      </c>
      <c r="F81" s="64">
        <v>15.14</v>
      </c>
      <c r="G81" s="64">
        <v>638</v>
      </c>
      <c r="H81" s="64" t="s">
        <v>246</v>
      </c>
      <c r="I81" s="64">
        <v>45</v>
      </c>
      <c r="J81" s="64">
        <v>1867</v>
      </c>
      <c r="K81" s="65" t="s">
        <v>247</v>
      </c>
      <c r="L81" s="65"/>
      <c r="M81" s="65"/>
      <c r="N81" s="65"/>
      <c r="O81" s="65"/>
      <c r="P81" s="65"/>
      <c r="Q81" s="65"/>
      <c r="R81" s="65"/>
      <c r="S81" s="65"/>
      <c r="T81" s="65"/>
      <c r="U81" s="65">
        <v>142</v>
      </c>
      <c r="V81" s="27"/>
      <c r="W81" s="27"/>
      <c r="X81" s="27"/>
      <c r="Y81" s="27"/>
      <c r="Z81" s="27"/>
    </row>
    <row r="82" spans="1:26" ht="36" x14ac:dyDescent="0.2">
      <c r="A82" s="61">
        <v>48</v>
      </c>
      <c r="B82" s="62" t="s">
        <v>199</v>
      </c>
      <c r="C82" s="63">
        <v>3</v>
      </c>
      <c r="D82" s="64">
        <v>385</v>
      </c>
      <c r="E82" s="65" t="s">
        <v>200</v>
      </c>
      <c r="F82" s="64"/>
      <c r="G82" s="64">
        <v>1155</v>
      </c>
      <c r="H82" s="64" t="s">
        <v>248</v>
      </c>
      <c r="I82" s="64"/>
      <c r="J82" s="64">
        <v>1147</v>
      </c>
      <c r="K82" s="65" t="s">
        <v>249</v>
      </c>
      <c r="L82" s="65"/>
      <c r="M82" s="65"/>
      <c r="N82" s="65"/>
      <c r="O82" s="65"/>
      <c r="P82" s="65"/>
      <c r="Q82" s="65"/>
      <c r="R82" s="65"/>
      <c r="S82" s="65"/>
      <c r="T82" s="65"/>
      <c r="U82" s="65"/>
      <c r="V82" s="27"/>
      <c r="W82" s="27"/>
      <c r="X82" s="27"/>
      <c r="Y82" s="27"/>
      <c r="Z82" s="27"/>
    </row>
    <row r="83" spans="1:26" ht="48" x14ac:dyDescent="0.2">
      <c r="A83" s="61">
        <v>49</v>
      </c>
      <c r="B83" s="62" t="s">
        <v>250</v>
      </c>
      <c r="C83" s="63">
        <v>3</v>
      </c>
      <c r="D83" s="64">
        <v>2.23</v>
      </c>
      <c r="E83" s="65">
        <v>0.97</v>
      </c>
      <c r="F83" s="64">
        <v>1.26</v>
      </c>
      <c r="G83" s="64">
        <v>7</v>
      </c>
      <c r="H83" s="64">
        <v>3</v>
      </c>
      <c r="I83" s="64">
        <v>4</v>
      </c>
      <c r="J83" s="64">
        <v>57</v>
      </c>
      <c r="K83" s="65">
        <v>38</v>
      </c>
      <c r="L83" s="65"/>
      <c r="M83" s="65"/>
      <c r="N83" s="65"/>
      <c r="O83" s="65"/>
      <c r="P83" s="65"/>
      <c r="Q83" s="65"/>
      <c r="R83" s="65"/>
      <c r="S83" s="65"/>
      <c r="T83" s="65"/>
      <c r="U83" s="65">
        <v>19</v>
      </c>
      <c r="V83" s="27"/>
      <c r="W83" s="27"/>
      <c r="X83" s="27"/>
      <c r="Y83" s="27"/>
      <c r="Z83" s="27"/>
    </row>
    <row r="84" spans="1:26" ht="96" x14ac:dyDescent="0.2">
      <c r="A84" s="61">
        <v>50</v>
      </c>
      <c r="B84" s="62" t="s">
        <v>251</v>
      </c>
      <c r="C84" s="63" t="s">
        <v>252</v>
      </c>
      <c r="D84" s="64">
        <v>498.46</v>
      </c>
      <c r="E84" s="65">
        <v>87.77</v>
      </c>
      <c r="F84" s="64" t="s">
        <v>253</v>
      </c>
      <c r="G84" s="64">
        <v>4</v>
      </c>
      <c r="H84" s="64">
        <v>1</v>
      </c>
      <c r="I84" s="64">
        <v>3</v>
      </c>
      <c r="J84" s="64">
        <v>29</v>
      </c>
      <c r="K84" s="65">
        <v>10</v>
      </c>
      <c r="L84" s="65"/>
      <c r="M84" s="65"/>
      <c r="N84" s="65"/>
      <c r="O84" s="65"/>
      <c r="P84" s="65"/>
      <c r="Q84" s="65"/>
      <c r="R84" s="65"/>
      <c r="S84" s="65"/>
      <c r="T84" s="65"/>
      <c r="U84" s="65" t="s">
        <v>254</v>
      </c>
      <c r="V84" s="27"/>
      <c r="W84" s="27"/>
      <c r="X84" s="27"/>
      <c r="Y84" s="27"/>
      <c r="Z84" s="27"/>
    </row>
    <row r="85" spans="1:26" ht="36" x14ac:dyDescent="0.2">
      <c r="A85" s="61">
        <v>51</v>
      </c>
      <c r="B85" s="62" t="s">
        <v>255</v>
      </c>
      <c r="C85" s="63">
        <v>8.5</v>
      </c>
      <c r="D85" s="64">
        <v>0.3</v>
      </c>
      <c r="E85" s="65" t="s">
        <v>256</v>
      </c>
      <c r="F85" s="64"/>
      <c r="G85" s="64">
        <v>3</v>
      </c>
      <c r="H85" s="64" t="s">
        <v>257</v>
      </c>
      <c r="I85" s="64"/>
      <c r="J85" s="64">
        <v>11</v>
      </c>
      <c r="K85" s="65" t="s">
        <v>258</v>
      </c>
      <c r="L85" s="65"/>
      <c r="M85" s="65"/>
      <c r="N85" s="65"/>
      <c r="O85" s="65"/>
      <c r="P85" s="65"/>
      <c r="Q85" s="65"/>
      <c r="R85" s="65"/>
      <c r="S85" s="65"/>
      <c r="T85" s="65"/>
      <c r="U85" s="65"/>
      <c r="V85" s="27"/>
      <c r="W85" s="27"/>
      <c r="X85" s="27"/>
      <c r="Y85" s="27"/>
      <c r="Z85" s="27"/>
    </row>
    <row r="86" spans="1:26" ht="17.850000000000001" customHeight="1" x14ac:dyDescent="0.2">
      <c r="A86" s="105" t="s">
        <v>259</v>
      </c>
      <c r="B86" s="106"/>
      <c r="C86" s="106"/>
      <c r="D86" s="106"/>
      <c r="E86" s="106"/>
      <c r="F86" s="106"/>
      <c r="G86" s="106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6"/>
      <c r="S86" s="106"/>
      <c r="T86" s="106"/>
      <c r="U86" s="106"/>
      <c r="V86" s="27"/>
      <c r="W86" s="27"/>
      <c r="X86" s="27"/>
      <c r="Y86" s="27"/>
      <c r="Z86" s="27"/>
    </row>
    <row r="87" spans="1:26" ht="108" x14ac:dyDescent="0.2">
      <c r="A87" s="61">
        <v>52</v>
      </c>
      <c r="B87" s="62" t="s">
        <v>260</v>
      </c>
      <c r="C87" s="63">
        <v>1</v>
      </c>
      <c r="D87" s="64">
        <v>423.34</v>
      </c>
      <c r="E87" s="65" t="s">
        <v>261</v>
      </c>
      <c r="F87" s="64" t="s">
        <v>262</v>
      </c>
      <c r="G87" s="64">
        <v>423</v>
      </c>
      <c r="H87" s="64" t="s">
        <v>263</v>
      </c>
      <c r="I87" s="64" t="s">
        <v>264</v>
      </c>
      <c r="J87" s="64">
        <v>3149</v>
      </c>
      <c r="K87" s="65" t="s">
        <v>265</v>
      </c>
      <c r="L87" s="65"/>
      <c r="M87" s="65"/>
      <c r="N87" s="65"/>
      <c r="O87" s="65"/>
      <c r="P87" s="65"/>
      <c r="Q87" s="65"/>
      <c r="R87" s="65"/>
      <c r="S87" s="65"/>
      <c r="T87" s="65"/>
      <c r="U87" s="65" t="s">
        <v>266</v>
      </c>
      <c r="V87" s="27"/>
      <c r="W87" s="27"/>
      <c r="X87" s="27"/>
      <c r="Y87" s="27"/>
      <c r="Z87" s="27"/>
    </row>
    <row r="88" spans="1:26" ht="84" x14ac:dyDescent="0.2">
      <c r="A88" s="61">
        <v>53</v>
      </c>
      <c r="B88" s="62" t="s">
        <v>267</v>
      </c>
      <c r="C88" s="63">
        <v>1</v>
      </c>
      <c r="D88" s="64">
        <v>3113.67</v>
      </c>
      <c r="E88" s="65" t="s">
        <v>268</v>
      </c>
      <c r="F88" s="64"/>
      <c r="G88" s="64">
        <v>3114</v>
      </c>
      <c r="H88" s="64" t="s">
        <v>269</v>
      </c>
      <c r="I88" s="64"/>
      <c r="J88" s="64">
        <v>19429</v>
      </c>
      <c r="K88" s="65" t="s">
        <v>270</v>
      </c>
      <c r="L88" s="65"/>
      <c r="M88" s="65"/>
      <c r="N88" s="65"/>
      <c r="O88" s="65"/>
      <c r="P88" s="65"/>
      <c r="Q88" s="65"/>
      <c r="R88" s="65"/>
      <c r="S88" s="65"/>
      <c r="T88" s="65"/>
      <c r="U88" s="65"/>
      <c r="V88" s="27"/>
      <c r="W88" s="27"/>
      <c r="X88" s="27"/>
      <c r="Y88" s="27"/>
      <c r="Z88" s="27"/>
    </row>
    <row r="89" spans="1:26" ht="84" x14ac:dyDescent="0.2">
      <c r="A89" s="61">
        <v>54</v>
      </c>
      <c r="B89" s="62" t="s">
        <v>271</v>
      </c>
      <c r="C89" s="63">
        <v>1</v>
      </c>
      <c r="D89" s="64">
        <v>1112.01</v>
      </c>
      <c r="E89" s="65" t="s">
        <v>272</v>
      </c>
      <c r="F89" s="64"/>
      <c r="G89" s="64">
        <v>1112</v>
      </c>
      <c r="H89" s="64" t="s">
        <v>273</v>
      </c>
      <c r="I89" s="64"/>
      <c r="J89" s="64">
        <v>6939</v>
      </c>
      <c r="K89" s="65" t="s">
        <v>274</v>
      </c>
      <c r="L89" s="65"/>
      <c r="M89" s="65"/>
      <c r="N89" s="65"/>
      <c r="O89" s="65"/>
      <c r="P89" s="65"/>
      <c r="Q89" s="65"/>
      <c r="R89" s="65"/>
      <c r="S89" s="65"/>
      <c r="T89" s="65"/>
      <c r="U89" s="65"/>
      <c r="V89" s="27"/>
      <c r="W89" s="27"/>
      <c r="X89" s="27"/>
      <c r="Y89" s="27"/>
      <c r="Z89" s="27"/>
    </row>
    <row r="90" spans="1:26" ht="60" x14ac:dyDescent="0.2">
      <c r="A90" s="61">
        <v>55</v>
      </c>
      <c r="B90" s="62" t="s">
        <v>275</v>
      </c>
      <c r="C90" s="63">
        <v>2</v>
      </c>
      <c r="D90" s="64">
        <v>341.98</v>
      </c>
      <c r="E90" s="65" t="s">
        <v>276</v>
      </c>
      <c r="F90" s="64" t="s">
        <v>175</v>
      </c>
      <c r="G90" s="64">
        <v>684</v>
      </c>
      <c r="H90" s="64" t="s">
        <v>277</v>
      </c>
      <c r="I90" s="64" t="s">
        <v>278</v>
      </c>
      <c r="J90" s="64">
        <v>4304</v>
      </c>
      <c r="K90" s="65" t="s">
        <v>279</v>
      </c>
      <c r="L90" s="65"/>
      <c r="M90" s="65"/>
      <c r="N90" s="65"/>
      <c r="O90" s="65"/>
      <c r="P90" s="65"/>
      <c r="Q90" s="65"/>
      <c r="R90" s="65"/>
      <c r="S90" s="65"/>
      <c r="T90" s="65"/>
      <c r="U90" s="65" t="s">
        <v>280</v>
      </c>
      <c r="V90" s="27"/>
      <c r="W90" s="27"/>
      <c r="X90" s="27"/>
      <c r="Y90" s="27"/>
      <c r="Z90" s="27"/>
    </row>
    <row r="91" spans="1:26" ht="84" x14ac:dyDescent="0.2">
      <c r="A91" s="61">
        <v>56</v>
      </c>
      <c r="B91" s="62" t="s">
        <v>182</v>
      </c>
      <c r="C91" s="63">
        <v>3</v>
      </c>
      <c r="D91" s="64">
        <v>30.2</v>
      </c>
      <c r="E91" s="65" t="s">
        <v>183</v>
      </c>
      <c r="F91" s="64"/>
      <c r="G91" s="64">
        <v>91</v>
      </c>
      <c r="H91" s="64" t="s">
        <v>281</v>
      </c>
      <c r="I91" s="64"/>
      <c r="J91" s="64">
        <v>594</v>
      </c>
      <c r="K91" s="65" t="s">
        <v>282</v>
      </c>
      <c r="L91" s="65"/>
      <c r="M91" s="65"/>
      <c r="N91" s="65"/>
      <c r="O91" s="65"/>
      <c r="P91" s="65"/>
      <c r="Q91" s="65"/>
      <c r="R91" s="65"/>
      <c r="S91" s="65"/>
      <c r="T91" s="65"/>
      <c r="U91" s="65"/>
      <c r="V91" s="27"/>
      <c r="W91" s="27"/>
      <c r="X91" s="27"/>
      <c r="Y91" s="27"/>
      <c r="Z91" s="27"/>
    </row>
    <row r="92" spans="1:26" ht="72" x14ac:dyDescent="0.2">
      <c r="A92" s="61">
        <v>57</v>
      </c>
      <c r="B92" s="62" t="s">
        <v>283</v>
      </c>
      <c r="C92" s="63" t="s">
        <v>284</v>
      </c>
      <c r="D92" s="64">
        <v>292.24</v>
      </c>
      <c r="E92" s="65" t="s">
        <v>188</v>
      </c>
      <c r="F92" s="64" t="s">
        <v>189</v>
      </c>
      <c r="G92" s="64">
        <v>158</v>
      </c>
      <c r="H92" s="64" t="s">
        <v>285</v>
      </c>
      <c r="I92" s="64" t="s">
        <v>191</v>
      </c>
      <c r="J92" s="64">
        <v>738</v>
      </c>
      <c r="K92" s="65" t="s">
        <v>286</v>
      </c>
      <c r="L92" s="65"/>
      <c r="M92" s="65"/>
      <c r="N92" s="65"/>
      <c r="O92" s="65"/>
      <c r="P92" s="65"/>
      <c r="Q92" s="65"/>
      <c r="R92" s="65"/>
      <c r="S92" s="65"/>
      <c r="T92" s="65"/>
      <c r="U92" s="65" t="s">
        <v>287</v>
      </c>
      <c r="V92" s="27"/>
      <c r="W92" s="27"/>
      <c r="X92" s="27"/>
      <c r="Y92" s="27"/>
      <c r="Z92" s="27"/>
    </row>
    <row r="93" spans="1:26" ht="96" x14ac:dyDescent="0.2">
      <c r="A93" s="61">
        <v>58</v>
      </c>
      <c r="B93" s="62" t="s">
        <v>288</v>
      </c>
      <c r="C93" s="63">
        <v>2</v>
      </c>
      <c r="D93" s="64">
        <v>211.83</v>
      </c>
      <c r="E93" s="65" t="s">
        <v>289</v>
      </c>
      <c r="F93" s="64">
        <v>101.25</v>
      </c>
      <c r="G93" s="64">
        <v>424</v>
      </c>
      <c r="H93" s="64" t="s">
        <v>290</v>
      </c>
      <c r="I93" s="64">
        <v>203</v>
      </c>
      <c r="J93" s="64">
        <v>3092</v>
      </c>
      <c r="K93" s="65" t="s">
        <v>291</v>
      </c>
      <c r="L93" s="65"/>
      <c r="M93" s="65"/>
      <c r="N93" s="65"/>
      <c r="O93" s="65"/>
      <c r="P93" s="65"/>
      <c r="Q93" s="65"/>
      <c r="R93" s="65"/>
      <c r="S93" s="65"/>
      <c r="T93" s="65"/>
      <c r="U93" s="65">
        <v>712</v>
      </c>
      <c r="V93" s="27"/>
      <c r="W93" s="27"/>
      <c r="X93" s="27"/>
      <c r="Y93" s="27"/>
      <c r="Z93" s="27"/>
    </row>
    <row r="94" spans="1:26" ht="96" x14ac:dyDescent="0.2">
      <c r="A94" s="61">
        <v>59</v>
      </c>
      <c r="B94" s="62" t="s">
        <v>292</v>
      </c>
      <c r="C94" s="63">
        <v>2</v>
      </c>
      <c r="D94" s="64">
        <v>466.78</v>
      </c>
      <c r="E94" s="65" t="s">
        <v>293</v>
      </c>
      <c r="F94" s="64"/>
      <c r="G94" s="64">
        <v>934</v>
      </c>
      <c r="H94" s="64" t="s">
        <v>294</v>
      </c>
      <c r="I94" s="64"/>
      <c r="J94" s="64">
        <v>5825</v>
      </c>
      <c r="K94" s="65" t="s">
        <v>295</v>
      </c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27"/>
      <c r="W94" s="27"/>
      <c r="X94" s="27"/>
      <c r="Y94" s="27"/>
      <c r="Z94" s="27"/>
    </row>
    <row r="95" spans="1:26" ht="48" x14ac:dyDescent="0.2">
      <c r="A95" s="61">
        <v>60</v>
      </c>
      <c r="B95" s="62" t="s">
        <v>296</v>
      </c>
      <c r="C95" s="63" t="s">
        <v>297</v>
      </c>
      <c r="D95" s="64">
        <v>48.13</v>
      </c>
      <c r="E95" s="65" t="s">
        <v>298</v>
      </c>
      <c r="F95" s="64">
        <v>0.25</v>
      </c>
      <c r="G95" s="64">
        <v>35</v>
      </c>
      <c r="H95" s="64" t="s">
        <v>299</v>
      </c>
      <c r="I95" s="64"/>
      <c r="J95" s="64">
        <v>406</v>
      </c>
      <c r="K95" s="65" t="s">
        <v>300</v>
      </c>
      <c r="L95" s="65"/>
      <c r="M95" s="65"/>
      <c r="N95" s="65"/>
      <c r="O95" s="65"/>
      <c r="P95" s="65"/>
      <c r="Q95" s="65"/>
      <c r="R95" s="65"/>
      <c r="S95" s="65"/>
      <c r="T95" s="65"/>
      <c r="U95" s="65">
        <v>1</v>
      </c>
      <c r="V95" s="27"/>
      <c r="W95" s="27"/>
      <c r="X95" s="27"/>
      <c r="Y95" s="27"/>
      <c r="Z95" s="27"/>
    </row>
    <row r="96" spans="1:26" ht="48" x14ac:dyDescent="0.2">
      <c r="A96" s="66">
        <v>61</v>
      </c>
      <c r="B96" s="67" t="s">
        <v>301</v>
      </c>
      <c r="C96" s="68">
        <v>0.74460000000000004</v>
      </c>
      <c r="D96" s="69">
        <v>578</v>
      </c>
      <c r="E96" s="70" t="s">
        <v>302</v>
      </c>
      <c r="F96" s="69"/>
      <c r="G96" s="69">
        <v>430</v>
      </c>
      <c r="H96" s="69" t="s">
        <v>303</v>
      </c>
      <c r="I96" s="69"/>
      <c r="J96" s="69">
        <v>2023</v>
      </c>
      <c r="K96" s="70" t="s">
        <v>304</v>
      </c>
      <c r="L96" s="70"/>
      <c r="M96" s="70"/>
      <c r="N96" s="70"/>
      <c r="O96" s="70"/>
      <c r="P96" s="70"/>
      <c r="Q96" s="70"/>
      <c r="R96" s="70"/>
      <c r="S96" s="70"/>
      <c r="T96" s="70"/>
      <c r="U96" s="70"/>
      <c r="V96" s="27"/>
      <c r="W96" s="27"/>
      <c r="X96" s="27"/>
      <c r="Y96" s="27"/>
      <c r="Z96" s="27"/>
    </row>
    <row r="97" spans="1:26" x14ac:dyDescent="0.2">
      <c r="A97" s="103" t="s">
        <v>305</v>
      </c>
      <c r="B97" s="104"/>
      <c r="C97" s="104"/>
      <c r="D97" s="104"/>
      <c r="E97" s="104"/>
      <c r="F97" s="104"/>
      <c r="G97" s="72">
        <v>72480</v>
      </c>
      <c r="H97" s="72"/>
      <c r="I97" s="72"/>
      <c r="J97" s="72">
        <v>415627</v>
      </c>
      <c r="K97" s="70"/>
      <c r="L97" s="70"/>
      <c r="M97" s="70"/>
      <c r="N97" s="70"/>
      <c r="O97" s="70"/>
      <c r="P97" s="70"/>
      <c r="Q97" s="70"/>
      <c r="R97" s="70"/>
      <c r="S97" s="70"/>
      <c r="T97" s="70"/>
      <c r="U97" s="70"/>
      <c r="V97" s="27"/>
      <c r="W97" s="27"/>
      <c r="X97" s="27"/>
      <c r="Y97" s="27"/>
      <c r="Z97" s="27"/>
    </row>
    <row r="98" spans="1:26" ht="21" customHeight="1" x14ac:dyDescent="0.2">
      <c r="A98" s="101" t="s">
        <v>306</v>
      </c>
      <c r="B98" s="102"/>
      <c r="C98" s="102"/>
      <c r="D98" s="102"/>
      <c r="E98" s="102"/>
      <c r="F98" s="102"/>
      <c r="G98" s="102"/>
      <c r="H98" s="102"/>
      <c r="I98" s="102"/>
      <c r="J98" s="102"/>
      <c r="K98" s="102"/>
      <c r="L98" s="102"/>
      <c r="M98" s="102"/>
      <c r="N98" s="102"/>
      <c r="O98" s="102"/>
      <c r="P98" s="102"/>
      <c r="Q98" s="102"/>
      <c r="R98" s="102"/>
      <c r="S98" s="102"/>
      <c r="T98" s="102"/>
      <c r="U98" s="102"/>
      <c r="V98" s="27"/>
      <c r="W98" s="27"/>
      <c r="X98" s="27"/>
      <c r="Y98" s="27"/>
      <c r="Z98" s="27"/>
    </row>
    <row r="99" spans="1:26" ht="72" x14ac:dyDescent="0.2">
      <c r="A99" s="61">
        <v>62</v>
      </c>
      <c r="B99" s="62" t="s">
        <v>307</v>
      </c>
      <c r="C99" s="63" t="s">
        <v>93</v>
      </c>
      <c r="D99" s="64">
        <v>1225.6500000000001</v>
      </c>
      <c r="E99" s="65" t="s">
        <v>308</v>
      </c>
      <c r="F99" s="64" t="s">
        <v>309</v>
      </c>
      <c r="G99" s="64">
        <v>12</v>
      </c>
      <c r="H99" s="64">
        <v>2</v>
      </c>
      <c r="I99" s="64" t="s">
        <v>310</v>
      </c>
      <c r="J99" s="64">
        <v>87</v>
      </c>
      <c r="K99" s="65">
        <v>33</v>
      </c>
      <c r="L99" s="65"/>
      <c r="M99" s="65"/>
      <c r="N99" s="65"/>
      <c r="O99" s="65"/>
      <c r="P99" s="65"/>
      <c r="Q99" s="65"/>
      <c r="R99" s="65"/>
      <c r="S99" s="65"/>
      <c r="T99" s="65"/>
      <c r="U99" s="65" t="s">
        <v>311</v>
      </c>
      <c r="V99" s="27"/>
      <c r="W99" s="27"/>
      <c r="X99" s="27"/>
      <c r="Y99" s="27"/>
      <c r="Z99" s="27"/>
    </row>
    <row r="100" spans="1:26" ht="84" x14ac:dyDescent="0.2">
      <c r="A100" s="61">
        <v>63</v>
      </c>
      <c r="B100" s="62" t="s">
        <v>312</v>
      </c>
      <c r="C100" s="63">
        <v>1</v>
      </c>
      <c r="D100" s="64">
        <v>48.2</v>
      </c>
      <c r="E100" s="65" t="s">
        <v>313</v>
      </c>
      <c r="F100" s="64"/>
      <c r="G100" s="64">
        <v>48</v>
      </c>
      <c r="H100" s="64" t="s">
        <v>314</v>
      </c>
      <c r="I100" s="64"/>
      <c r="J100" s="64">
        <v>316</v>
      </c>
      <c r="K100" s="65" t="s">
        <v>315</v>
      </c>
      <c r="L100" s="65"/>
      <c r="M100" s="65"/>
      <c r="N100" s="65"/>
      <c r="O100" s="65"/>
      <c r="P100" s="65"/>
      <c r="Q100" s="65"/>
      <c r="R100" s="65"/>
      <c r="S100" s="65"/>
      <c r="T100" s="65"/>
      <c r="U100" s="65"/>
      <c r="V100" s="27"/>
      <c r="W100" s="27"/>
      <c r="X100" s="27"/>
      <c r="Y100" s="27"/>
      <c r="Z100" s="27"/>
    </row>
    <row r="101" spans="1:26" ht="60" x14ac:dyDescent="0.2">
      <c r="A101" s="61">
        <v>64</v>
      </c>
      <c r="B101" s="62" t="s">
        <v>316</v>
      </c>
      <c r="C101" s="63" t="s">
        <v>317</v>
      </c>
      <c r="D101" s="64">
        <v>292.24</v>
      </c>
      <c r="E101" s="65" t="s">
        <v>188</v>
      </c>
      <c r="F101" s="64" t="s">
        <v>189</v>
      </c>
      <c r="G101" s="64">
        <v>82</v>
      </c>
      <c r="H101" s="64" t="s">
        <v>318</v>
      </c>
      <c r="I101" s="64" t="s">
        <v>319</v>
      </c>
      <c r="J101" s="64">
        <v>382</v>
      </c>
      <c r="K101" s="65" t="s">
        <v>320</v>
      </c>
      <c r="L101" s="65"/>
      <c r="M101" s="65"/>
      <c r="N101" s="65"/>
      <c r="O101" s="65"/>
      <c r="P101" s="65"/>
      <c r="Q101" s="65"/>
      <c r="R101" s="65"/>
      <c r="S101" s="65"/>
      <c r="T101" s="65"/>
      <c r="U101" s="65" t="s">
        <v>321</v>
      </c>
      <c r="V101" s="27"/>
      <c r="W101" s="27"/>
      <c r="X101" s="27"/>
      <c r="Y101" s="27"/>
      <c r="Z101" s="27"/>
    </row>
    <row r="102" spans="1:26" ht="72" x14ac:dyDescent="0.2">
      <c r="A102" s="61">
        <v>65</v>
      </c>
      <c r="B102" s="62" t="s">
        <v>322</v>
      </c>
      <c r="C102" s="63" t="s">
        <v>323</v>
      </c>
      <c r="D102" s="64">
        <v>1151.8</v>
      </c>
      <c r="E102" s="65" t="s">
        <v>324</v>
      </c>
      <c r="F102" s="64" t="s">
        <v>325</v>
      </c>
      <c r="G102" s="64">
        <v>40</v>
      </c>
      <c r="H102" s="64">
        <v>8</v>
      </c>
      <c r="I102" s="64" t="s">
        <v>326</v>
      </c>
      <c r="J102" s="64">
        <v>289</v>
      </c>
      <c r="K102" s="65" t="s">
        <v>327</v>
      </c>
      <c r="L102" s="65"/>
      <c r="M102" s="65"/>
      <c r="N102" s="65"/>
      <c r="O102" s="65"/>
      <c r="P102" s="65"/>
      <c r="Q102" s="65"/>
      <c r="R102" s="65"/>
      <c r="S102" s="65"/>
      <c r="T102" s="65"/>
      <c r="U102" s="65" t="s">
        <v>328</v>
      </c>
      <c r="V102" s="27"/>
      <c r="W102" s="27"/>
      <c r="X102" s="27"/>
      <c r="Y102" s="27"/>
      <c r="Z102" s="27"/>
    </row>
    <row r="103" spans="1:26" ht="84" x14ac:dyDescent="0.2">
      <c r="A103" s="61">
        <v>66</v>
      </c>
      <c r="B103" s="62" t="s">
        <v>182</v>
      </c>
      <c r="C103" s="63">
        <v>5</v>
      </c>
      <c r="D103" s="64">
        <v>30.2</v>
      </c>
      <c r="E103" s="65" t="s">
        <v>183</v>
      </c>
      <c r="F103" s="64"/>
      <c r="G103" s="64">
        <v>151</v>
      </c>
      <c r="H103" s="64" t="s">
        <v>329</v>
      </c>
      <c r="I103" s="64"/>
      <c r="J103" s="64">
        <v>990</v>
      </c>
      <c r="K103" s="65" t="s">
        <v>330</v>
      </c>
      <c r="L103" s="65"/>
      <c r="M103" s="65"/>
      <c r="N103" s="65"/>
      <c r="O103" s="65"/>
      <c r="P103" s="65"/>
      <c r="Q103" s="65"/>
      <c r="R103" s="65"/>
      <c r="S103" s="65"/>
      <c r="T103" s="65"/>
      <c r="U103" s="65"/>
      <c r="V103" s="27"/>
      <c r="W103" s="27"/>
      <c r="X103" s="27"/>
      <c r="Y103" s="27"/>
      <c r="Z103" s="27"/>
    </row>
    <row r="104" spans="1:26" ht="60" x14ac:dyDescent="0.2">
      <c r="A104" s="61">
        <v>67</v>
      </c>
      <c r="B104" s="62" t="s">
        <v>331</v>
      </c>
      <c r="C104" s="63" t="s">
        <v>332</v>
      </c>
      <c r="D104" s="64">
        <v>292.24</v>
      </c>
      <c r="E104" s="65" t="s">
        <v>188</v>
      </c>
      <c r="F104" s="64" t="s">
        <v>189</v>
      </c>
      <c r="G104" s="64">
        <v>184</v>
      </c>
      <c r="H104" s="64" t="s">
        <v>333</v>
      </c>
      <c r="I104" s="64" t="s">
        <v>334</v>
      </c>
      <c r="J104" s="64">
        <v>861</v>
      </c>
      <c r="K104" s="65" t="s">
        <v>335</v>
      </c>
      <c r="L104" s="65"/>
      <c r="M104" s="65"/>
      <c r="N104" s="65"/>
      <c r="O104" s="65"/>
      <c r="P104" s="65"/>
      <c r="Q104" s="65"/>
      <c r="R104" s="65"/>
      <c r="S104" s="65"/>
      <c r="T104" s="65"/>
      <c r="U104" s="65" t="s">
        <v>336</v>
      </c>
      <c r="V104" s="27"/>
      <c r="W104" s="27"/>
      <c r="X104" s="27"/>
      <c r="Y104" s="27"/>
      <c r="Z104" s="27"/>
    </row>
    <row r="105" spans="1:26" ht="72" x14ac:dyDescent="0.2">
      <c r="A105" s="61">
        <v>68</v>
      </c>
      <c r="B105" s="62" t="s">
        <v>337</v>
      </c>
      <c r="C105" s="63" t="s">
        <v>338</v>
      </c>
      <c r="D105" s="64">
        <v>2012.34</v>
      </c>
      <c r="E105" s="65" t="s">
        <v>339</v>
      </c>
      <c r="F105" s="64" t="s">
        <v>340</v>
      </c>
      <c r="G105" s="64">
        <v>30</v>
      </c>
      <c r="H105" s="64" t="s">
        <v>341</v>
      </c>
      <c r="I105" s="64" t="s">
        <v>342</v>
      </c>
      <c r="J105" s="64">
        <v>193</v>
      </c>
      <c r="K105" s="65" t="s">
        <v>343</v>
      </c>
      <c r="L105" s="65"/>
      <c r="M105" s="65"/>
      <c r="N105" s="65"/>
      <c r="O105" s="65"/>
      <c r="P105" s="65"/>
      <c r="Q105" s="65"/>
      <c r="R105" s="65"/>
      <c r="S105" s="65"/>
      <c r="T105" s="65"/>
      <c r="U105" s="65" t="s">
        <v>344</v>
      </c>
      <c r="V105" s="27"/>
      <c r="W105" s="27"/>
      <c r="X105" s="27"/>
      <c r="Y105" s="27"/>
      <c r="Z105" s="27"/>
    </row>
    <row r="106" spans="1:26" ht="48" x14ac:dyDescent="0.2">
      <c r="A106" s="61">
        <v>69</v>
      </c>
      <c r="B106" s="62" t="s">
        <v>345</v>
      </c>
      <c r="C106" s="63" t="s">
        <v>346</v>
      </c>
      <c r="D106" s="64">
        <v>331.98</v>
      </c>
      <c r="E106" s="65" t="s">
        <v>347</v>
      </c>
      <c r="F106" s="64" t="s">
        <v>348</v>
      </c>
      <c r="G106" s="64">
        <v>1</v>
      </c>
      <c r="H106" s="64" t="s">
        <v>349</v>
      </c>
      <c r="I106" s="64"/>
      <c r="J106" s="64">
        <v>5</v>
      </c>
      <c r="K106" s="65" t="s">
        <v>350</v>
      </c>
      <c r="L106" s="65"/>
      <c r="M106" s="65"/>
      <c r="N106" s="65"/>
      <c r="O106" s="65"/>
      <c r="P106" s="65"/>
      <c r="Q106" s="65"/>
      <c r="R106" s="65"/>
      <c r="S106" s="65"/>
      <c r="T106" s="65"/>
      <c r="U106" s="65"/>
      <c r="V106" s="27"/>
      <c r="W106" s="27"/>
      <c r="X106" s="27"/>
      <c r="Y106" s="27"/>
      <c r="Z106" s="27"/>
    </row>
    <row r="107" spans="1:26" ht="48" x14ac:dyDescent="0.2">
      <c r="A107" s="61">
        <v>70</v>
      </c>
      <c r="B107" s="62" t="s">
        <v>351</v>
      </c>
      <c r="C107" s="63" t="s">
        <v>346</v>
      </c>
      <c r="D107" s="64">
        <v>439.21</v>
      </c>
      <c r="E107" s="65" t="s">
        <v>352</v>
      </c>
      <c r="F107" s="64" t="s">
        <v>353</v>
      </c>
      <c r="G107" s="64">
        <v>1</v>
      </c>
      <c r="H107" s="64" t="s">
        <v>349</v>
      </c>
      <c r="I107" s="64"/>
      <c r="J107" s="64">
        <v>5</v>
      </c>
      <c r="K107" s="65" t="s">
        <v>354</v>
      </c>
      <c r="L107" s="65"/>
      <c r="M107" s="65"/>
      <c r="N107" s="65"/>
      <c r="O107" s="65"/>
      <c r="P107" s="65"/>
      <c r="Q107" s="65"/>
      <c r="R107" s="65"/>
      <c r="S107" s="65"/>
      <c r="T107" s="65"/>
      <c r="U107" s="65"/>
      <c r="V107" s="27"/>
      <c r="W107" s="27"/>
      <c r="X107" s="27"/>
      <c r="Y107" s="27"/>
      <c r="Z107" s="27"/>
    </row>
    <row r="108" spans="1:26" ht="60" x14ac:dyDescent="0.2">
      <c r="A108" s="61">
        <v>71</v>
      </c>
      <c r="B108" s="62" t="s">
        <v>355</v>
      </c>
      <c r="C108" s="63" t="s">
        <v>356</v>
      </c>
      <c r="D108" s="64">
        <v>31686.43</v>
      </c>
      <c r="E108" s="65" t="s">
        <v>357</v>
      </c>
      <c r="F108" s="64" t="s">
        <v>358</v>
      </c>
      <c r="G108" s="64">
        <v>138</v>
      </c>
      <c r="H108" s="64" t="s">
        <v>359</v>
      </c>
      <c r="I108" s="64" t="s">
        <v>360</v>
      </c>
      <c r="J108" s="64">
        <v>1153</v>
      </c>
      <c r="K108" s="65" t="s">
        <v>361</v>
      </c>
      <c r="L108" s="65"/>
      <c r="M108" s="65"/>
      <c r="N108" s="65"/>
      <c r="O108" s="65"/>
      <c r="P108" s="65"/>
      <c r="Q108" s="65"/>
      <c r="R108" s="65"/>
      <c r="S108" s="65"/>
      <c r="T108" s="65"/>
      <c r="U108" s="65" t="s">
        <v>362</v>
      </c>
      <c r="V108" s="27"/>
      <c r="W108" s="27"/>
      <c r="X108" s="27"/>
      <c r="Y108" s="27"/>
      <c r="Z108" s="27"/>
    </row>
    <row r="109" spans="1:26" ht="17.850000000000001" customHeight="1" x14ac:dyDescent="0.2">
      <c r="A109" s="105" t="s">
        <v>363</v>
      </c>
      <c r="B109" s="106"/>
      <c r="C109" s="106"/>
      <c r="D109" s="106"/>
      <c r="E109" s="106"/>
      <c r="F109" s="106"/>
      <c r="G109" s="106"/>
      <c r="H109" s="106"/>
      <c r="I109" s="106"/>
      <c r="J109" s="106"/>
      <c r="K109" s="106"/>
      <c r="L109" s="106"/>
      <c r="M109" s="106"/>
      <c r="N109" s="106"/>
      <c r="O109" s="106"/>
      <c r="P109" s="106"/>
      <c r="Q109" s="106"/>
      <c r="R109" s="106"/>
      <c r="S109" s="106"/>
      <c r="T109" s="106"/>
      <c r="U109" s="106"/>
      <c r="V109" s="27"/>
      <c r="W109" s="27"/>
      <c r="X109" s="27"/>
      <c r="Y109" s="27"/>
      <c r="Z109" s="27"/>
    </row>
    <row r="110" spans="1:26" ht="72" x14ac:dyDescent="0.2">
      <c r="A110" s="61">
        <v>72</v>
      </c>
      <c r="B110" s="62" t="s">
        <v>364</v>
      </c>
      <c r="C110" s="63" t="s">
        <v>365</v>
      </c>
      <c r="D110" s="64">
        <v>5664.92</v>
      </c>
      <c r="E110" s="65" t="s">
        <v>366</v>
      </c>
      <c r="F110" s="64" t="s">
        <v>367</v>
      </c>
      <c r="G110" s="64">
        <v>3</v>
      </c>
      <c r="H110" s="64">
        <v>3</v>
      </c>
      <c r="I110" s="64"/>
      <c r="J110" s="64">
        <v>41</v>
      </c>
      <c r="K110" s="65" t="s">
        <v>368</v>
      </c>
      <c r="L110" s="65"/>
      <c r="M110" s="65"/>
      <c r="N110" s="65"/>
      <c r="O110" s="65"/>
      <c r="P110" s="65"/>
      <c r="Q110" s="65"/>
      <c r="R110" s="65"/>
      <c r="S110" s="65"/>
      <c r="T110" s="65"/>
      <c r="U110" s="65" t="s">
        <v>369</v>
      </c>
      <c r="V110" s="27"/>
      <c r="W110" s="27"/>
      <c r="X110" s="27"/>
      <c r="Y110" s="27"/>
      <c r="Z110" s="27"/>
    </row>
    <row r="111" spans="1:26" ht="84" x14ac:dyDescent="0.2">
      <c r="A111" s="61">
        <v>73</v>
      </c>
      <c r="B111" s="62" t="s">
        <v>370</v>
      </c>
      <c r="C111" s="63">
        <v>0.6</v>
      </c>
      <c r="D111" s="64">
        <v>67.3</v>
      </c>
      <c r="E111" s="65" t="s">
        <v>371</v>
      </c>
      <c r="F111" s="64"/>
      <c r="G111" s="64">
        <v>40</v>
      </c>
      <c r="H111" s="64" t="s">
        <v>372</v>
      </c>
      <c r="I111" s="64"/>
      <c r="J111" s="64">
        <v>265</v>
      </c>
      <c r="K111" s="65" t="s">
        <v>373</v>
      </c>
      <c r="L111" s="65"/>
      <c r="M111" s="65"/>
      <c r="N111" s="65"/>
      <c r="O111" s="65"/>
      <c r="P111" s="65"/>
      <c r="Q111" s="65"/>
      <c r="R111" s="65"/>
      <c r="S111" s="65"/>
      <c r="T111" s="65"/>
      <c r="U111" s="65"/>
      <c r="V111" s="27"/>
      <c r="W111" s="27"/>
      <c r="X111" s="27"/>
      <c r="Y111" s="27"/>
      <c r="Z111" s="27"/>
    </row>
    <row r="112" spans="1:26" ht="48" x14ac:dyDescent="0.2">
      <c r="A112" s="61">
        <v>74</v>
      </c>
      <c r="B112" s="62" t="s">
        <v>374</v>
      </c>
      <c r="C112" s="63" t="s">
        <v>375</v>
      </c>
      <c r="D112" s="64">
        <v>2182.5500000000002</v>
      </c>
      <c r="E112" s="65" t="s">
        <v>166</v>
      </c>
      <c r="F112" s="64">
        <v>45.19</v>
      </c>
      <c r="G112" s="64">
        <v>13</v>
      </c>
      <c r="H112" s="64" t="s">
        <v>376</v>
      </c>
      <c r="I112" s="64"/>
      <c r="J112" s="64">
        <v>121</v>
      </c>
      <c r="K112" s="65" t="s">
        <v>377</v>
      </c>
      <c r="L112" s="65"/>
      <c r="M112" s="65"/>
      <c r="N112" s="65"/>
      <c r="O112" s="65"/>
      <c r="P112" s="65"/>
      <c r="Q112" s="65"/>
      <c r="R112" s="65"/>
      <c r="S112" s="65"/>
      <c r="T112" s="65"/>
      <c r="U112" s="65">
        <v>1</v>
      </c>
      <c r="V112" s="27"/>
      <c r="W112" s="27"/>
      <c r="X112" s="27"/>
      <c r="Y112" s="27"/>
      <c r="Z112" s="27"/>
    </row>
    <row r="113" spans="1:26" ht="72" x14ac:dyDescent="0.2">
      <c r="A113" s="61">
        <v>75</v>
      </c>
      <c r="B113" s="62" t="s">
        <v>378</v>
      </c>
      <c r="C113" s="63" t="s">
        <v>379</v>
      </c>
      <c r="D113" s="64">
        <v>292.24</v>
      </c>
      <c r="E113" s="65" t="s">
        <v>188</v>
      </c>
      <c r="F113" s="64" t="s">
        <v>189</v>
      </c>
      <c r="G113" s="64">
        <v>60</v>
      </c>
      <c r="H113" s="64" t="s">
        <v>380</v>
      </c>
      <c r="I113" s="64" t="s">
        <v>381</v>
      </c>
      <c r="J113" s="64">
        <v>279</v>
      </c>
      <c r="K113" s="65" t="s">
        <v>382</v>
      </c>
      <c r="L113" s="65"/>
      <c r="M113" s="65"/>
      <c r="N113" s="65"/>
      <c r="O113" s="65"/>
      <c r="P113" s="65"/>
      <c r="Q113" s="65"/>
      <c r="R113" s="65"/>
      <c r="S113" s="65"/>
      <c r="T113" s="65"/>
      <c r="U113" s="65" t="s">
        <v>383</v>
      </c>
      <c r="V113" s="27"/>
      <c r="W113" s="27"/>
      <c r="X113" s="27"/>
      <c r="Y113" s="27"/>
      <c r="Z113" s="27"/>
    </row>
    <row r="114" spans="1:26" ht="72" x14ac:dyDescent="0.2">
      <c r="A114" s="61">
        <v>76</v>
      </c>
      <c r="B114" s="62" t="s">
        <v>384</v>
      </c>
      <c r="C114" s="63">
        <v>1</v>
      </c>
      <c r="D114" s="64">
        <v>62.45</v>
      </c>
      <c r="E114" s="65" t="s">
        <v>385</v>
      </c>
      <c r="F114" s="64">
        <v>14.37</v>
      </c>
      <c r="G114" s="64">
        <v>62</v>
      </c>
      <c r="H114" s="64" t="s">
        <v>386</v>
      </c>
      <c r="I114" s="64">
        <v>14</v>
      </c>
      <c r="J114" s="64">
        <v>360</v>
      </c>
      <c r="K114" s="65" t="s">
        <v>387</v>
      </c>
      <c r="L114" s="65"/>
      <c r="M114" s="65"/>
      <c r="N114" s="65"/>
      <c r="O114" s="65"/>
      <c r="P114" s="65"/>
      <c r="Q114" s="65"/>
      <c r="R114" s="65"/>
      <c r="S114" s="65"/>
      <c r="T114" s="65"/>
      <c r="U114" s="65">
        <v>51</v>
      </c>
      <c r="V114" s="27"/>
      <c r="W114" s="27"/>
      <c r="X114" s="27"/>
      <c r="Y114" s="27"/>
      <c r="Z114" s="27"/>
    </row>
    <row r="115" spans="1:26" ht="48" x14ac:dyDescent="0.2">
      <c r="A115" s="61">
        <v>77</v>
      </c>
      <c r="B115" s="62" t="s">
        <v>388</v>
      </c>
      <c r="C115" s="63" t="s">
        <v>93</v>
      </c>
      <c r="D115" s="64">
        <v>3659.44</v>
      </c>
      <c r="E115" s="65" t="s">
        <v>389</v>
      </c>
      <c r="F115" s="64">
        <v>430.27</v>
      </c>
      <c r="G115" s="64">
        <v>37</v>
      </c>
      <c r="H115" s="64" t="s">
        <v>390</v>
      </c>
      <c r="I115" s="64">
        <v>4</v>
      </c>
      <c r="J115" s="64">
        <v>400</v>
      </c>
      <c r="K115" s="65" t="s">
        <v>391</v>
      </c>
      <c r="L115" s="65"/>
      <c r="M115" s="65"/>
      <c r="N115" s="65"/>
      <c r="O115" s="65"/>
      <c r="P115" s="65"/>
      <c r="Q115" s="65"/>
      <c r="R115" s="65"/>
      <c r="S115" s="65"/>
      <c r="T115" s="65"/>
      <c r="U115" s="65">
        <v>25</v>
      </c>
      <c r="V115" s="27"/>
      <c r="W115" s="27"/>
      <c r="X115" s="27"/>
      <c r="Y115" s="27"/>
      <c r="Z115" s="27"/>
    </row>
    <row r="116" spans="1:26" ht="17.850000000000001" customHeight="1" x14ac:dyDescent="0.2">
      <c r="A116" s="105" t="s">
        <v>392</v>
      </c>
      <c r="B116" s="106"/>
      <c r="C116" s="106"/>
      <c r="D116" s="106"/>
      <c r="E116" s="106"/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6"/>
      <c r="S116" s="106"/>
      <c r="T116" s="106"/>
      <c r="U116" s="106"/>
      <c r="V116" s="27"/>
      <c r="W116" s="27"/>
      <c r="X116" s="27"/>
      <c r="Y116" s="27"/>
      <c r="Z116" s="27"/>
    </row>
    <row r="117" spans="1:26" ht="48" x14ac:dyDescent="0.2">
      <c r="A117" s="61">
        <v>78</v>
      </c>
      <c r="B117" s="62" t="s">
        <v>393</v>
      </c>
      <c r="C117" s="63" t="s">
        <v>394</v>
      </c>
      <c r="D117" s="64">
        <v>4815.97</v>
      </c>
      <c r="E117" s="65" t="s">
        <v>395</v>
      </c>
      <c r="F117" s="64" t="s">
        <v>396</v>
      </c>
      <c r="G117" s="64">
        <v>193</v>
      </c>
      <c r="H117" s="64" t="s">
        <v>397</v>
      </c>
      <c r="I117" s="64" t="s">
        <v>398</v>
      </c>
      <c r="J117" s="64">
        <v>1315</v>
      </c>
      <c r="K117" s="65" t="s">
        <v>399</v>
      </c>
      <c r="L117" s="65"/>
      <c r="M117" s="65"/>
      <c r="N117" s="65"/>
      <c r="O117" s="65"/>
      <c r="P117" s="65"/>
      <c r="Q117" s="65"/>
      <c r="R117" s="65"/>
      <c r="S117" s="65"/>
      <c r="T117" s="65"/>
      <c r="U117" s="65" t="s">
        <v>400</v>
      </c>
      <c r="V117" s="27"/>
      <c r="W117" s="27"/>
      <c r="X117" s="27"/>
      <c r="Y117" s="27"/>
      <c r="Z117" s="27"/>
    </row>
    <row r="118" spans="1:26" ht="48" x14ac:dyDescent="0.2">
      <c r="A118" s="61">
        <v>79</v>
      </c>
      <c r="B118" s="62" t="s">
        <v>401</v>
      </c>
      <c r="C118" s="63" t="s">
        <v>402</v>
      </c>
      <c r="D118" s="64">
        <v>538</v>
      </c>
      <c r="E118" s="65" t="s">
        <v>403</v>
      </c>
      <c r="F118" s="64"/>
      <c r="G118" s="64">
        <v>151</v>
      </c>
      <c r="H118" s="64" t="s">
        <v>329</v>
      </c>
      <c r="I118" s="64"/>
      <c r="J118" s="64">
        <v>715</v>
      </c>
      <c r="K118" s="65" t="s">
        <v>404</v>
      </c>
      <c r="L118" s="65"/>
      <c r="M118" s="65"/>
      <c r="N118" s="65"/>
      <c r="O118" s="65"/>
      <c r="P118" s="65"/>
      <c r="Q118" s="65"/>
      <c r="R118" s="65"/>
      <c r="S118" s="65"/>
      <c r="T118" s="65"/>
      <c r="U118" s="65"/>
      <c r="V118" s="27"/>
      <c r="W118" s="27"/>
      <c r="X118" s="27"/>
      <c r="Y118" s="27"/>
      <c r="Z118" s="27"/>
    </row>
    <row r="119" spans="1:26" ht="60" x14ac:dyDescent="0.2">
      <c r="A119" s="61">
        <v>80</v>
      </c>
      <c r="B119" s="62" t="s">
        <v>405</v>
      </c>
      <c r="C119" s="63">
        <v>4</v>
      </c>
      <c r="D119" s="64">
        <v>169.39</v>
      </c>
      <c r="E119" s="65" t="s">
        <v>406</v>
      </c>
      <c r="F119" s="64"/>
      <c r="G119" s="64">
        <v>678</v>
      </c>
      <c r="H119" s="64" t="s">
        <v>407</v>
      </c>
      <c r="I119" s="64"/>
      <c r="J119" s="64">
        <v>4399</v>
      </c>
      <c r="K119" s="65" t="s">
        <v>408</v>
      </c>
      <c r="L119" s="65"/>
      <c r="M119" s="65"/>
      <c r="N119" s="65"/>
      <c r="O119" s="65"/>
      <c r="P119" s="65"/>
      <c r="Q119" s="65"/>
      <c r="R119" s="65"/>
      <c r="S119" s="65"/>
      <c r="T119" s="65"/>
      <c r="U119" s="65"/>
      <c r="V119" s="27"/>
      <c r="W119" s="27"/>
      <c r="X119" s="27"/>
      <c r="Y119" s="27"/>
      <c r="Z119" s="27"/>
    </row>
    <row r="120" spans="1:26" ht="36" x14ac:dyDescent="0.2">
      <c r="A120" s="61">
        <v>81</v>
      </c>
      <c r="B120" s="62" t="s">
        <v>409</v>
      </c>
      <c r="C120" s="63" t="s">
        <v>394</v>
      </c>
      <c r="D120" s="64">
        <v>1232.94</v>
      </c>
      <c r="E120" s="65" t="s">
        <v>410</v>
      </c>
      <c r="F120" s="64"/>
      <c r="G120" s="64">
        <v>49</v>
      </c>
      <c r="H120" s="64" t="s">
        <v>411</v>
      </c>
      <c r="I120" s="64"/>
      <c r="J120" s="64">
        <v>533</v>
      </c>
      <c r="K120" s="65" t="s">
        <v>412</v>
      </c>
      <c r="L120" s="65"/>
      <c r="M120" s="65"/>
      <c r="N120" s="65"/>
      <c r="O120" s="65"/>
      <c r="P120" s="65"/>
      <c r="Q120" s="65"/>
      <c r="R120" s="65"/>
      <c r="S120" s="65"/>
      <c r="T120" s="65"/>
      <c r="U120" s="65"/>
      <c r="V120" s="27"/>
      <c r="W120" s="27"/>
      <c r="X120" s="27"/>
      <c r="Y120" s="27"/>
      <c r="Z120" s="27"/>
    </row>
    <row r="121" spans="1:26" ht="72" x14ac:dyDescent="0.2">
      <c r="A121" s="66">
        <v>82</v>
      </c>
      <c r="B121" s="67" t="s">
        <v>413</v>
      </c>
      <c r="C121" s="68">
        <v>4</v>
      </c>
      <c r="D121" s="69">
        <v>99.9</v>
      </c>
      <c r="E121" s="70" t="s">
        <v>414</v>
      </c>
      <c r="F121" s="69"/>
      <c r="G121" s="69">
        <v>400</v>
      </c>
      <c r="H121" s="69" t="s">
        <v>415</v>
      </c>
      <c r="I121" s="69"/>
      <c r="J121" s="69">
        <v>1246</v>
      </c>
      <c r="K121" s="70" t="s">
        <v>416</v>
      </c>
      <c r="L121" s="70"/>
      <c r="M121" s="70"/>
      <c r="N121" s="70"/>
      <c r="O121" s="70"/>
      <c r="P121" s="70"/>
      <c r="Q121" s="70"/>
      <c r="R121" s="70"/>
      <c r="S121" s="70"/>
      <c r="T121" s="70"/>
      <c r="U121" s="70"/>
      <c r="V121" s="27"/>
      <c r="W121" s="27"/>
      <c r="X121" s="27"/>
      <c r="Y121" s="27"/>
      <c r="Z121" s="27"/>
    </row>
    <row r="122" spans="1:26" x14ac:dyDescent="0.2">
      <c r="A122" s="103" t="s">
        <v>417</v>
      </c>
      <c r="B122" s="104"/>
      <c r="C122" s="104"/>
      <c r="D122" s="104"/>
      <c r="E122" s="104"/>
      <c r="F122" s="104"/>
      <c r="G122" s="72">
        <v>2800</v>
      </c>
      <c r="H122" s="72"/>
      <c r="I122" s="72"/>
      <c r="J122" s="72">
        <v>18599</v>
      </c>
      <c r="K122" s="70"/>
      <c r="L122" s="70"/>
      <c r="M122" s="70"/>
      <c r="N122" s="70"/>
      <c r="O122" s="70"/>
      <c r="P122" s="70"/>
      <c r="Q122" s="70"/>
      <c r="R122" s="70"/>
      <c r="S122" s="70"/>
      <c r="T122" s="70"/>
      <c r="U122" s="70"/>
      <c r="V122" s="27"/>
      <c r="W122" s="27"/>
      <c r="X122" s="27"/>
      <c r="Y122" s="27"/>
      <c r="Z122" s="27"/>
    </row>
    <row r="123" spans="1:26" ht="21" customHeight="1" x14ac:dyDescent="0.2">
      <c r="A123" s="101" t="s">
        <v>418</v>
      </c>
      <c r="B123" s="102"/>
      <c r="C123" s="102"/>
      <c r="D123" s="102"/>
      <c r="E123" s="102"/>
      <c r="F123" s="102"/>
      <c r="G123" s="102"/>
      <c r="H123" s="102"/>
      <c r="I123" s="102"/>
      <c r="J123" s="102"/>
      <c r="K123" s="102"/>
      <c r="L123" s="102"/>
      <c r="M123" s="102"/>
      <c r="N123" s="102"/>
      <c r="O123" s="102"/>
      <c r="P123" s="102"/>
      <c r="Q123" s="102"/>
      <c r="R123" s="102"/>
      <c r="S123" s="102"/>
      <c r="T123" s="102"/>
      <c r="U123" s="102"/>
      <c r="V123" s="27"/>
      <c r="W123" s="27"/>
      <c r="X123" s="27"/>
      <c r="Y123" s="27"/>
      <c r="Z123" s="27"/>
    </row>
    <row r="124" spans="1:26" ht="84" x14ac:dyDescent="0.2">
      <c r="A124" s="61">
        <v>83</v>
      </c>
      <c r="B124" s="62" t="s">
        <v>419</v>
      </c>
      <c r="C124" s="63">
        <v>1</v>
      </c>
      <c r="D124" s="64">
        <v>348.77</v>
      </c>
      <c r="E124" s="65" t="s">
        <v>420</v>
      </c>
      <c r="F124" s="64">
        <v>25.71</v>
      </c>
      <c r="G124" s="64">
        <v>349</v>
      </c>
      <c r="H124" s="64" t="s">
        <v>421</v>
      </c>
      <c r="I124" s="64">
        <v>26</v>
      </c>
      <c r="J124" s="64">
        <v>2830</v>
      </c>
      <c r="K124" s="65" t="s">
        <v>422</v>
      </c>
      <c r="L124" s="65"/>
      <c r="M124" s="65"/>
      <c r="N124" s="65"/>
      <c r="O124" s="65"/>
      <c r="P124" s="65"/>
      <c r="Q124" s="65"/>
      <c r="R124" s="65"/>
      <c r="S124" s="65"/>
      <c r="T124" s="65"/>
      <c r="U124" s="65">
        <v>142</v>
      </c>
      <c r="V124" s="27"/>
      <c r="W124" s="27"/>
      <c r="X124" s="27"/>
      <c r="Y124" s="27"/>
      <c r="Z124" s="27"/>
    </row>
    <row r="125" spans="1:26" ht="72" x14ac:dyDescent="0.2">
      <c r="A125" s="61">
        <v>84</v>
      </c>
      <c r="B125" s="62" t="s">
        <v>423</v>
      </c>
      <c r="C125" s="63">
        <v>1</v>
      </c>
      <c r="D125" s="64">
        <v>687.91</v>
      </c>
      <c r="E125" s="65" t="s">
        <v>424</v>
      </c>
      <c r="F125" s="64"/>
      <c r="G125" s="64">
        <v>688</v>
      </c>
      <c r="H125" s="64" t="s">
        <v>425</v>
      </c>
      <c r="I125" s="64"/>
      <c r="J125" s="64">
        <v>4293</v>
      </c>
      <c r="K125" s="65" t="s">
        <v>426</v>
      </c>
      <c r="L125" s="65"/>
      <c r="M125" s="65"/>
      <c r="N125" s="65"/>
      <c r="O125" s="65"/>
      <c r="P125" s="65"/>
      <c r="Q125" s="65"/>
      <c r="R125" s="65"/>
      <c r="S125" s="65"/>
      <c r="T125" s="65"/>
      <c r="U125" s="65"/>
      <c r="V125" s="27"/>
      <c r="W125" s="27"/>
      <c r="X125" s="27"/>
      <c r="Y125" s="27"/>
      <c r="Z125" s="27"/>
    </row>
    <row r="126" spans="1:26" ht="72" x14ac:dyDescent="0.2">
      <c r="A126" s="61">
        <v>85</v>
      </c>
      <c r="B126" s="62" t="s">
        <v>427</v>
      </c>
      <c r="C126" s="63">
        <v>1</v>
      </c>
      <c r="D126" s="64">
        <v>1513.38</v>
      </c>
      <c r="E126" s="65" t="s">
        <v>428</v>
      </c>
      <c r="F126" s="64"/>
      <c r="G126" s="64">
        <v>1513</v>
      </c>
      <c r="H126" s="64" t="s">
        <v>429</v>
      </c>
      <c r="I126" s="64"/>
      <c r="J126" s="64">
        <v>9444</v>
      </c>
      <c r="K126" s="65" t="s">
        <v>430</v>
      </c>
      <c r="L126" s="65"/>
      <c r="M126" s="65"/>
      <c r="N126" s="65"/>
      <c r="O126" s="65"/>
      <c r="P126" s="65"/>
      <c r="Q126" s="65"/>
      <c r="R126" s="65"/>
      <c r="S126" s="65"/>
      <c r="T126" s="65"/>
      <c r="U126" s="65"/>
      <c r="V126" s="27"/>
      <c r="W126" s="27"/>
      <c r="X126" s="27"/>
      <c r="Y126" s="27"/>
      <c r="Z126" s="27"/>
    </row>
    <row r="127" spans="1:26" ht="60" x14ac:dyDescent="0.2">
      <c r="A127" s="61">
        <v>86</v>
      </c>
      <c r="B127" s="62" t="s">
        <v>431</v>
      </c>
      <c r="C127" s="63" t="s">
        <v>432</v>
      </c>
      <c r="D127" s="64">
        <v>453.64</v>
      </c>
      <c r="E127" s="65" t="s">
        <v>433</v>
      </c>
      <c r="F127" s="64" t="s">
        <v>434</v>
      </c>
      <c r="G127" s="64">
        <v>13</v>
      </c>
      <c r="H127" s="64" t="s">
        <v>435</v>
      </c>
      <c r="I127" s="64">
        <v>5</v>
      </c>
      <c r="J127" s="64">
        <v>108</v>
      </c>
      <c r="K127" s="65" t="s">
        <v>436</v>
      </c>
      <c r="L127" s="65"/>
      <c r="M127" s="65"/>
      <c r="N127" s="65"/>
      <c r="O127" s="65"/>
      <c r="P127" s="65"/>
      <c r="Q127" s="65"/>
      <c r="R127" s="65"/>
      <c r="S127" s="65"/>
      <c r="T127" s="65"/>
      <c r="U127" s="65" t="s">
        <v>437</v>
      </c>
      <c r="V127" s="27"/>
      <c r="W127" s="27"/>
      <c r="X127" s="27"/>
      <c r="Y127" s="27"/>
      <c r="Z127" s="27"/>
    </row>
    <row r="128" spans="1:26" ht="36" x14ac:dyDescent="0.2">
      <c r="A128" s="61">
        <v>87</v>
      </c>
      <c r="B128" s="62" t="s">
        <v>438</v>
      </c>
      <c r="C128" s="63" t="s">
        <v>439</v>
      </c>
      <c r="D128" s="64">
        <v>6620</v>
      </c>
      <c r="E128" s="65" t="s">
        <v>440</v>
      </c>
      <c r="F128" s="64"/>
      <c r="G128" s="64">
        <v>73</v>
      </c>
      <c r="H128" s="64" t="s">
        <v>441</v>
      </c>
      <c r="I128" s="64"/>
      <c r="J128" s="64">
        <v>532</v>
      </c>
      <c r="K128" s="65" t="s">
        <v>442</v>
      </c>
      <c r="L128" s="65"/>
      <c r="M128" s="65"/>
      <c r="N128" s="65"/>
      <c r="O128" s="65"/>
      <c r="P128" s="65"/>
      <c r="Q128" s="65"/>
      <c r="R128" s="65"/>
      <c r="S128" s="65"/>
      <c r="T128" s="65"/>
      <c r="U128" s="65"/>
      <c r="V128" s="27"/>
      <c r="W128" s="27"/>
      <c r="X128" s="27"/>
      <c r="Y128" s="27"/>
      <c r="Z128" s="27"/>
    </row>
    <row r="129" spans="1:26" ht="48" x14ac:dyDescent="0.2">
      <c r="A129" s="66">
        <v>88</v>
      </c>
      <c r="B129" s="67" t="s">
        <v>443</v>
      </c>
      <c r="C129" s="68" t="s">
        <v>444</v>
      </c>
      <c r="D129" s="69">
        <v>17290</v>
      </c>
      <c r="E129" s="70" t="s">
        <v>445</v>
      </c>
      <c r="F129" s="69"/>
      <c r="G129" s="69">
        <v>1</v>
      </c>
      <c r="H129" s="69" t="s">
        <v>349</v>
      </c>
      <c r="I129" s="69"/>
      <c r="J129" s="69">
        <v>7</v>
      </c>
      <c r="K129" s="70" t="s">
        <v>446</v>
      </c>
      <c r="L129" s="70"/>
      <c r="M129" s="70"/>
      <c r="N129" s="70"/>
      <c r="O129" s="70"/>
      <c r="P129" s="70"/>
      <c r="Q129" s="70"/>
      <c r="R129" s="70"/>
      <c r="S129" s="70"/>
      <c r="T129" s="70"/>
      <c r="U129" s="70"/>
      <c r="V129" s="27"/>
      <c r="W129" s="27"/>
      <c r="X129" s="27"/>
      <c r="Y129" s="27"/>
      <c r="Z129" s="27"/>
    </row>
    <row r="130" spans="1:26" ht="26.1" customHeight="1" x14ac:dyDescent="0.2">
      <c r="A130" s="103" t="s">
        <v>447</v>
      </c>
      <c r="B130" s="104"/>
      <c r="C130" s="104"/>
      <c r="D130" s="104"/>
      <c r="E130" s="104"/>
      <c r="F130" s="104"/>
      <c r="G130" s="72">
        <v>2822</v>
      </c>
      <c r="H130" s="72"/>
      <c r="I130" s="72"/>
      <c r="J130" s="72">
        <v>19241</v>
      </c>
      <c r="K130" s="70"/>
      <c r="L130" s="70"/>
      <c r="M130" s="70"/>
      <c r="N130" s="70"/>
      <c r="O130" s="70"/>
      <c r="P130" s="70"/>
      <c r="Q130" s="70"/>
      <c r="R130" s="70"/>
      <c r="S130" s="70"/>
      <c r="T130" s="70"/>
      <c r="U130" s="70"/>
      <c r="V130" s="27"/>
      <c r="W130" s="27"/>
      <c r="X130" s="27"/>
      <c r="Y130" s="27"/>
      <c r="Z130" s="27"/>
    </row>
    <row r="131" spans="1:26" ht="21" customHeight="1" x14ac:dyDescent="0.2">
      <c r="A131" s="101" t="s">
        <v>448</v>
      </c>
      <c r="B131" s="102"/>
      <c r="C131" s="102"/>
      <c r="D131" s="102"/>
      <c r="E131" s="102"/>
      <c r="F131" s="102"/>
      <c r="G131" s="102"/>
      <c r="H131" s="102"/>
      <c r="I131" s="102"/>
      <c r="J131" s="102"/>
      <c r="K131" s="102"/>
      <c r="L131" s="102"/>
      <c r="M131" s="102"/>
      <c r="N131" s="102"/>
      <c r="O131" s="102"/>
      <c r="P131" s="102"/>
      <c r="Q131" s="102"/>
      <c r="R131" s="102"/>
      <c r="S131" s="102"/>
      <c r="T131" s="102"/>
      <c r="U131" s="102"/>
      <c r="V131" s="27"/>
      <c r="W131" s="27"/>
      <c r="X131" s="27"/>
      <c r="Y131" s="27"/>
      <c r="Z131" s="27"/>
    </row>
    <row r="132" spans="1:26" ht="72" x14ac:dyDescent="0.2">
      <c r="A132" s="61">
        <v>89</v>
      </c>
      <c r="B132" s="62" t="s">
        <v>449</v>
      </c>
      <c r="C132" s="63">
        <v>5</v>
      </c>
      <c r="D132" s="64">
        <v>39.340000000000003</v>
      </c>
      <c r="E132" s="65" t="s">
        <v>450</v>
      </c>
      <c r="F132" s="64">
        <v>17.079999999999998</v>
      </c>
      <c r="G132" s="64">
        <v>197</v>
      </c>
      <c r="H132" s="64" t="s">
        <v>451</v>
      </c>
      <c r="I132" s="64">
        <v>85</v>
      </c>
      <c r="J132" s="64">
        <v>1324</v>
      </c>
      <c r="K132" s="65" t="s">
        <v>452</v>
      </c>
      <c r="L132" s="65"/>
      <c r="M132" s="65"/>
      <c r="N132" s="65"/>
      <c r="O132" s="65"/>
      <c r="P132" s="65"/>
      <c r="Q132" s="65"/>
      <c r="R132" s="65"/>
      <c r="S132" s="65"/>
      <c r="T132" s="65"/>
      <c r="U132" s="65">
        <v>240</v>
      </c>
      <c r="V132" s="27"/>
      <c r="W132" s="27"/>
      <c r="X132" s="27"/>
      <c r="Y132" s="27"/>
      <c r="Z132" s="27"/>
    </row>
    <row r="133" spans="1:26" ht="72" x14ac:dyDescent="0.2">
      <c r="A133" s="61">
        <v>90</v>
      </c>
      <c r="B133" s="62" t="s">
        <v>453</v>
      </c>
      <c r="C133" s="63">
        <v>2</v>
      </c>
      <c r="D133" s="64">
        <v>35.729999999999997</v>
      </c>
      <c r="E133" s="65" t="s">
        <v>454</v>
      </c>
      <c r="F133" s="64">
        <v>15.37</v>
      </c>
      <c r="G133" s="64">
        <v>71</v>
      </c>
      <c r="H133" s="64" t="s">
        <v>455</v>
      </c>
      <c r="I133" s="64">
        <v>31</v>
      </c>
      <c r="J133" s="64">
        <v>494</v>
      </c>
      <c r="K133" s="65" t="s">
        <v>456</v>
      </c>
      <c r="L133" s="65"/>
      <c r="M133" s="65"/>
      <c r="N133" s="65"/>
      <c r="O133" s="65"/>
      <c r="P133" s="65"/>
      <c r="Q133" s="65"/>
      <c r="R133" s="65"/>
      <c r="S133" s="65"/>
      <c r="T133" s="65"/>
      <c r="U133" s="65">
        <v>86</v>
      </c>
      <c r="V133" s="27"/>
      <c r="W133" s="27"/>
      <c r="X133" s="27"/>
      <c r="Y133" s="27"/>
      <c r="Z133" s="27"/>
    </row>
    <row r="134" spans="1:26" ht="72" x14ac:dyDescent="0.2">
      <c r="A134" s="61">
        <v>91</v>
      </c>
      <c r="B134" s="62" t="s">
        <v>457</v>
      </c>
      <c r="C134" s="63" t="s">
        <v>458</v>
      </c>
      <c r="D134" s="64">
        <v>25.08</v>
      </c>
      <c r="E134" s="65">
        <v>25.08</v>
      </c>
      <c r="F134" s="64"/>
      <c r="G134" s="64"/>
      <c r="H134" s="64"/>
      <c r="I134" s="64"/>
      <c r="J134" s="64">
        <v>3</v>
      </c>
      <c r="K134" s="65">
        <v>3</v>
      </c>
      <c r="L134" s="65"/>
      <c r="M134" s="65"/>
      <c r="N134" s="65"/>
      <c r="O134" s="65"/>
      <c r="P134" s="65"/>
      <c r="Q134" s="65"/>
      <c r="R134" s="65"/>
      <c r="S134" s="65"/>
      <c r="T134" s="65"/>
      <c r="U134" s="65"/>
      <c r="V134" s="27"/>
      <c r="W134" s="27"/>
      <c r="X134" s="27"/>
      <c r="Y134" s="27"/>
      <c r="Z134" s="27"/>
    </row>
    <row r="135" spans="1:26" ht="108" x14ac:dyDescent="0.2">
      <c r="A135" s="61">
        <v>92</v>
      </c>
      <c r="B135" s="62" t="s">
        <v>459</v>
      </c>
      <c r="C135" s="63">
        <v>3</v>
      </c>
      <c r="D135" s="64">
        <v>40.049999999999997</v>
      </c>
      <c r="E135" s="65" t="s">
        <v>460</v>
      </c>
      <c r="F135" s="64">
        <v>7.34</v>
      </c>
      <c r="G135" s="64">
        <v>120</v>
      </c>
      <c r="H135" s="64" t="s">
        <v>461</v>
      </c>
      <c r="I135" s="64">
        <v>22</v>
      </c>
      <c r="J135" s="64">
        <v>1225</v>
      </c>
      <c r="K135" s="65" t="s">
        <v>462</v>
      </c>
      <c r="L135" s="65"/>
      <c r="M135" s="65"/>
      <c r="N135" s="65"/>
      <c r="O135" s="65"/>
      <c r="P135" s="65"/>
      <c r="Q135" s="65"/>
      <c r="R135" s="65"/>
      <c r="S135" s="65"/>
      <c r="T135" s="65"/>
      <c r="U135" s="65">
        <v>78</v>
      </c>
      <c r="V135" s="27"/>
      <c r="W135" s="27"/>
      <c r="X135" s="27"/>
      <c r="Y135" s="27"/>
      <c r="Z135" s="27"/>
    </row>
    <row r="136" spans="1:26" ht="60" x14ac:dyDescent="0.2">
      <c r="A136" s="61">
        <v>93</v>
      </c>
      <c r="B136" s="62" t="s">
        <v>463</v>
      </c>
      <c r="C136" s="63">
        <v>1</v>
      </c>
      <c r="D136" s="64">
        <v>188.48</v>
      </c>
      <c r="E136" s="65" t="s">
        <v>464</v>
      </c>
      <c r="F136" s="64">
        <v>85.41</v>
      </c>
      <c r="G136" s="64">
        <v>188</v>
      </c>
      <c r="H136" s="64" t="s">
        <v>465</v>
      </c>
      <c r="I136" s="64">
        <v>85</v>
      </c>
      <c r="J136" s="64">
        <v>1283</v>
      </c>
      <c r="K136" s="65" t="s">
        <v>466</v>
      </c>
      <c r="L136" s="65"/>
      <c r="M136" s="65"/>
      <c r="N136" s="65"/>
      <c r="O136" s="65"/>
      <c r="P136" s="65"/>
      <c r="Q136" s="65"/>
      <c r="R136" s="65"/>
      <c r="S136" s="65"/>
      <c r="T136" s="65"/>
      <c r="U136" s="65">
        <v>304</v>
      </c>
      <c r="V136" s="27"/>
      <c r="W136" s="27"/>
      <c r="X136" s="27"/>
      <c r="Y136" s="27"/>
      <c r="Z136" s="27"/>
    </row>
    <row r="137" spans="1:26" ht="60" x14ac:dyDescent="0.2">
      <c r="A137" s="61">
        <v>94</v>
      </c>
      <c r="B137" s="62" t="s">
        <v>467</v>
      </c>
      <c r="C137" s="63" t="s">
        <v>468</v>
      </c>
      <c r="D137" s="64">
        <v>17.54</v>
      </c>
      <c r="E137" s="65">
        <v>4.99</v>
      </c>
      <c r="F137" s="64" t="s">
        <v>469</v>
      </c>
      <c r="G137" s="64">
        <v>9</v>
      </c>
      <c r="H137" s="64">
        <v>3</v>
      </c>
      <c r="I137" s="64" t="s">
        <v>470</v>
      </c>
      <c r="J137" s="64">
        <v>77</v>
      </c>
      <c r="K137" s="65">
        <v>34</v>
      </c>
      <c r="L137" s="65"/>
      <c r="M137" s="65"/>
      <c r="N137" s="65"/>
      <c r="O137" s="65"/>
      <c r="P137" s="65"/>
      <c r="Q137" s="65"/>
      <c r="R137" s="65"/>
      <c r="S137" s="65"/>
      <c r="T137" s="65"/>
      <c r="U137" s="65" t="s">
        <v>471</v>
      </c>
      <c r="V137" s="27"/>
      <c r="W137" s="27"/>
      <c r="X137" s="27"/>
      <c r="Y137" s="27"/>
      <c r="Z137" s="27"/>
    </row>
    <row r="138" spans="1:26" ht="72" x14ac:dyDescent="0.2">
      <c r="A138" s="61">
        <v>95</v>
      </c>
      <c r="B138" s="62" t="s">
        <v>472</v>
      </c>
      <c r="C138" s="63" t="s">
        <v>468</v>
      </c>
      <c r="D138" s="64">
        <v>7.79</v>
      </c>
      <c r="E138" s="65">
        <v>1.46</v>
      </c>
      <c r="F138" s="64" t="s">
        <v>473</v>
      </c>
      <c r="G138" s="64">
        <v>4</v>
      </c>
      <c r="H138" s="64">
        <v>1</v>
      </c>
      <c r="I138" s="64">
        <v>3</v>
      </c>
      <c r="J138" s="64">
        <v>32</v>
      </c>
      <c r="K138" s="65">
        <v>10</v>
      </c>
      <c r="L138" s="65"/>
      <c r="M138" s="65"/>
      <c r="N138" s="65"/>
      <c r="O138" s="65"/>
      <c r="P138" s="65"/>
      <c r="Q138" s="65"/>
      <c r="R138" s="65"/>
      <c r="S138" s="65"/>
      <c r="T138" s="65"/>
      <c r="U138" s="65" t="s">
        <v>474</v>
      </c>
      <c r="V138" s="27"/>
      <c r="W138" s="27"/>
      <c r="X138" s="27"/>
      <c r="Y138" s="27"/>
      <c r="Z138" s="27"/>
    </row>
    <row r="139" spans="1:26" ht="72" x14ac:dyDescent="0.2">
      <c r="A139" s="66">
        <v>96</v>
      </c>
      <c r="B139" s="67" t="s">
        <v>475</v>
      </c>
      <c r="C139" s="68">
        <v>1</v>
      </c>
      <c r="D139" s="69">
        <v>968.45</v>
      </c>
      <c r="E139" s="70">
        <v>170.24</v>
      </c>
      <c r="F139" s="69" t="s">
        <v>476</v>
      </c>
      <c r="G139" s="69">
        <v>968</v>
      </c>
      <c r="H139" s="69">
        <v>170</v>
      </c>
      <c r="I139" s="69" t="s">
        <v>477</v>
      </c>
      <c r="J139" s="69">
        <v>7613</v>
      </c>
      <c r="K139" s="70">
        <v>2223</v>
      </c>
      <c r="L139" s="70"/>
      <c r="M139" s="70"/>
      <c r="N139" s="70"/>
      <c r="O139" s="70"/>
      <c r="P139" s="70"/>
      <c r="Q139" s="70"/>
      <c r="R139" s="70"/>
      <c r="S139" s="70"/>
      <c r="T139" s="70"/>
      <c r="U139" s="70" t="s">
        <v>478</v>
      </c>
      <c r="V139" s="27"/>
      <c r="W139" s="27"/>
      <c r="X139" s="27"/>
      <c r="Y139" s="27"/>
      <c r="Z139" s="27"/>
    </row>
    <row r="140" spans="1:26" x14ac:dyDescent="0.2">
      <c r="A140" s="103" t="s">
        <v>479</v>
      </c>
      <c r="B140" s="104"/>
      <c r="C140" s="104"/>
      <c r="D140" s="104"/>
      <c r="E140" s="104"/>
      <c r="F140" s="104"/>
      <c r="G140" s="72">
        <v>2533</v>
      </c>
      <c r="H140" s="72"/>
      <c r="I140" s="72"/>
      <c r="J140" s="72">
        <v>22696</v>
      </c>
      <c r="K140" s="70"/>
      <c r="L140" s="70"/>
      <c r="M140" s="70"/>
      <c r="N140" s="70"/>
      <c r="O140" s="70"/>
      <c r="P140" s="70"/>
      <c r="Q140" s="70"/>
      <c r="R140" s="70"/>
      <c r="S140" s="70"/>
      <c r="T140" s="70"/>
      <c r="U140" s="70"/>
      <c r="V140" s="27"/>
      <c r="W140" s="27"/>
      <c r="X140" s="27"/>
      <c r="Y140" s="27"/>
      <c r="Z140" s="27"/>
    </row>
    <row r="141" spans="1:26" ht="36" x14ac:dyDescent="0.2">
      <c r="A141" s="99" t="s">
        <v>480</v>
      </c>
      <c r="B141" s="100"/>
      <c r="C141" s="100"/>
      <c r="D141" s="100"/>
      <c r="E141" s="100"/>
      <c r="F141" s="100"/>
      <c r="G141" s="64">
        <v>80100</v>
      </c>
      <c r="H141" s="64" t="s">
        <v>481</v>
      </c>
      <c r="I141" s="64" t="s">
        <v>482</v>
      </c>
      <c r="J141" s="64">
        <v>433804</v>
      </c>
      <c r="K141" s="65" t="s">
        <v>483</v>
      </c>
      <c r="L141" s="65"/>
      <c r="M141" s="65"/>
      <c r="N141" s="65"/>
      <c r="O141" s="65"/>
      <c r="P141" s="65"/>
      <c r="Q141" s="65"/>
      <c r="R141" s="65"/>
      <c r="S141" s="65"/>
      <c r="T141" s="65"/>
      <c r="U141" s="65" t="s">
        <v>484</v>
      </c>
      <c r="V141" s="27"/>
      <c r="W141" s="27"/>
      <c r="X141" s="27"/>
      <c r="Y141" s="27"/>
      <c r="Z141" s="27"/>
    </row>
    <row r="142" spans="1:26" x14ac:dyDescent="0.2">
      <c r="A142" s="99" t="s">
        <v>485</v>
      </c>
      <c r="B142" s="100"/>
      <c r="C142" s="100"/>
      <c r="D142" s="100"/>
      <c r="E142" s="100"/>
      <c r="F142" s="100"/>
      <c r="G142" s="64"/>
      <c r="H142" s="64"/>
      <c r="I142" s="64"/>
      <c r="J142" s="64">
        <v>433856</v>
      </c>
      <c r="K142" s="65"/>
      <c r="L142" s="65"/>
      <c r="M142" s="65"/>
      <c r="N142" s="65"/>
      <c r="O142" s="65"/>
      <c r="P142" s="65"/>
      <c r="Q142" s="65"/>
      <c r="R142" s="65"/>
      <c r="S142" s="65"/>
      <c r="T142" s="65"/>
      <c r="U142" s="65"/>
      <c r="V142" s="27"/>
      <c r="W142" s="27"/>
      <c r="X142" s="27"/>
      <c r="Y142" s="27"/>
      <c r="Z142" s="27"/>
    </row>
    <row r="143" spans="1:26" x14ac:dyDescent="0.2">
      <c r="A143" s="99" t="s">
        <v>486</v>
      </c>
      <c r="B143" s="100"/>
      <c r="C143" s="100"/>
      <c r="D143" s="100"/>
      <c r="E143" s="100"/>
      <c r="F143" s="100"/>
      <c r="G143" s="64"/>
      <c r="H143" s="64"/>
      <c r="I143" s="64"/>
      <c r="J143" s="64"/>
      <c r="K143" s="65"/>
      <c r="L143" s="65"/>
      <c r="M143" s="65"/>
      <c r="N143" s="65"/>
      <c r="O143" s="65"/>
      <c r="P143" s="65"/>
      <c r="Q143" s="65"/>
      <c r="R143" s="65"/>
      <c r="S143" s="65"/>
      <c r="T143" s="65"/>
      <c r="U143" s="65"/>
      <c r="V143" s="27"/>
      <c r="W143" s="27"/>
      <c r="X143" s="27"/>
      <c r="Y143" s="27"/>
      <c r="Z143" s="27"/>
    </row>
    <row r="144" spans="1:26" ht="36" x14ac:dyDescent="0.2">
      <c r="A144" s="99" t="s">
        <v>487</v>
      </c>
      <c r="B144" s="100"/>
      <c r="C144" s="100"/>
      <c r="D144" s="100"/>
      <c r="E144" s="100"/>
      <c r="F144" s="100"/>
      <c r="G144" s="64"/>
      <c r="H144" s="64"/>
      <c r="I144" s="64"/>
      <c r="J144" s="64">
        <v>52</v>
      </c>
      <c r="K144" s="65" t="s">
        <v>488</v>
      </c>
      <c r="L144" s="65"/>
      <c r="M144" s="65"/>
      <c r="N144" s="65"/>
      <c r="O144" s="65"/>
      <c r="P144" s="65"/>
      <c r="Q144" s="65"/>
      <c r="R144" s="65"/>
      <c r="S144" s="65"/>
      <c r="T144" s="65"/>
      <c r="U144" s="65"/>
      <c r="V144" s="27"/>
      <c r="W144" s="27"/>
      <c r="X144" s="27"/>
      <c r="Y144" s="27"/>
      <c r="Z144" s="27"/>
    </row>
    <row r="145" spans="1:26" x14ac:dyDescent="0.2">
      <c r="A145" s="99" t="s">
        <v>489</v>
      </c>
      <c r="B145" s="100"/>
      <c r="C145" s="100"/>
      <c r="D145" s="100"/>
      <c r="E145" s="100"/>
      <c r="F145" s="100"/>
      <c r="G145" s="64"/>
      <c r="H145" s="64"/>
      <c r="I145" s="64"/>
      <c r="J145" s="64"/>
      <c r="K145" s="65"/>
      <c r="L145" s="65"/>
      <c r="M145" s="65"/>
      <c r="N145" s="65"/>
      <c r="O145" s="65"/>
      <c r="P145" s="65"/>
      <c r="Q145" s="65"/>
      <c r="R145" s="65"/>
      <c r="S145" s="65"/>
      <c r="T145" s="65"/>
      <c r="U145" s="65"/>
      <c r="V145" s="27"/>
      <c r="W145" s="27"/>
      <c r="X145" s="27"/>
      <c r="Y145" s="27"/>
      <c r="Z145" s="27"/>
    </row>
    <row r="146" spans="1:26" x14ac:dyDescent="0.2">
      <c r="A146" s="99" t="s">
        <v>490</v>
      </c>
      <c r="B146" s="100"/>
      <c r="C146" s="100"/>
      <c r="D146" s="100"/>
      <c r="E146" s="100"/>
      <c r="F146" s="100"/>
      <c r="G146" s="64">
        <v>4142</v>
      </c>
      <c r="H146" s="64"/>
      <c r="I146" s="64"/>
      <c r="J146" s="64">
        <v>54082</v>
      </c>
      <c r="K146" s="65"/>
      <c r="L146" s="65"/>
      <c r="M146" s="65"/>
      <c r="N146" s="65"/>
      <c r="O146" s="65"/>
      <c r="P146" s="65"/>
      <c r="Q146" s="65"/>
      <c r="R146" s="65"/>
      <c r="S146" s="65"/>
      <c r="T146" s="65"/>
      <c r="U146" s="65"/>
      <c r="V146" s="27"/>
      <c r="W146" s="27"/>
      <c r="X146" s="27"/>
      <c r="Y146" s="27"/>
      <c r="Z146" s="27"/>
    </row>
    <row r="147" spans="1:26" x14ac:dyDescent="0.2">
      <c r="A147" s="99" t="s">
        <v>491</v>
      </c>
      <c r="B147" s="100"/>
      <c r="C147" s="100"/>
      <c r="D147" s="100"/>
      <c r="E147" s="100"/>
      <c r="F147" s="100"/>
      <c r="G147" s="64">
        <v>57293</v>
      </c>
      <c r="H147" s="64"/>
      <c r="I147" s="64"/>
      <c r="J147" s="64">
        <v>322891</v>
      </c>
      <c r="K147" s="65"/>
      <c r="L147" s="65"/>
      <c r="M147" s="65"/>
      <c r="N147" s="65"/>
      <c r="O147" s="65"/>
      <c r="P147" s="65"/>
      <c r="Q147" s="65"/>
      <c r="R147" s="65"/>
      <c r="S147" s="65"/>
      <c r="T147" s="65"/>
      <c r="U147" s="65"/>
      <c r="V147" s="27"/>
      <c r="W147" s="27"/>
      <c r="X147" s="27"/>
      <c r="Y147" s="27"/>
      <c r="Z147" s="27"/>
    </row>
    <row r="148" spans="1:26" x14ac:dyDescent="0.2">
      <c r="A148" s="99" t="s">
        <v>492</v>
      </c>
      <c r="B148" s="100"/>
      <c r="C148" s="100"/>
      <c r="D148" s="100"/>
      <c r="E148" s="100"/>
      <c r="F148" s="100"/>
      <c r="G148" s="64">
        <v>19401</v>
      </c>
      <c r="H148" s="64"/>
      <c r="I148" s="64"/>
      <c r="J148" s="64">
        <v>66510</v>
      </c>
      <c r="K148" s="65"/>
      <c r="L148" s="65"/>
      <c r="M148" s="65"/>
      <c r="N148" s="65"/>
      <c r="O148" s="65"/>
      <c r="P148" s="65"/>
      <c r="Q148" s="65"/>
      <c r="R148" s="65"/>
      <c r="S148" s="65"/>
      <c r="T148" s="65"/>
      <c r="U148" s="65"/>
      <c r="V148" s="27"/>
      <c r="W148" s="27"/>
      <c r="X148" s="27"/>
      <c r="Y148" s="27"/>
      <c r="Z148" s="27"/>
    </row>
    <row r="149" spans="1:26" x14ac:dyDescent="0.2">
      <c r="A149" s="97" t="s">
        <v>493</v>
      </c>
      <c r="B149" s="98"/>
      <c r="C149" s="98"/>
      <c r="D149" s="98"/>
      <c r="E149" s="98"/>
      <c r="F149" s="98"/>
      <c r="G149" s="71">
        <v>4748</v>
      </c>
      <c r="H149" s="71"/>
      <c r="I149" s="71"/>
      <c r="J149" s="71">
        <v>52785</v>
      </c>
      <c r="K149" s="73"/>
      <c r="L149" s="73"/>
      <c r="M149" s="73"/>
      <c r="N149" s="73"/>
      <c r="O149" s="73"/>
      <c r="P149" s="73"/>
      <c r="Q149" s="73"/>
      <c r="R149" s="73"/>
      <c r="S149" s="73"/>
      <c r="T149" s="73"/>
      <c r="U149" s="73"/>
      <c r="V149" s="27"/>
      <c r="W149" s="27"/>
      <c r="X149" s="27"/>
      <c r="Y149" s="27"/>
      <c r="Z149" s="27"/>
    </row>
    <row r="150" spans="1:26" x14ac:dyDescent="0.2">
      <c r="A150" s="97" t="s">
        <v>494</v>
      </c>
      <c r="B150" s="98"/>
      <c r="C150" s="98"/>
      <c r="D150" s="98"/>
      <c r="E150" s="98"/>
      <c r="F150" s="98"/>
      <c r="G150" s="71">
        <v>2843</v>
      </c>
      <c r="H150" s="71"/>
      <c r="I150" s="71"/>
      <c r="J150" s="71">
        <v>29681</v>
      </c>
      <c r="K150" s="73"/>
      <c r="L150" s="73"/>
      <c r="M150" s="73"/>
      <c r="N150" s="73"/>
      <c r="O150" s="73"/>
      <c r="P150" s="73"/>
      <c r="Q150" s="73"/>
      <c r="R150" s="73"/>
      <c r="S150" s="73"/>
      <c r="T150" s="73"/>
      <c r="U150" s="73"/>
      <c r="V150" s="27"/>
      <c r="W150" s="27"/>
      <c r="X150" s="27"/>
      <c r="Y150" s="27"/>
      <c r="Z150" s="27"/>
    </row>
    <row r="151" spans="1:26" x14ac:dyDescent="0.2">
      <c r="A151" s="97" t="s">
        <v>495</v>
      </c>
      <c r="B151" s="98"/>
      <c r="C151" s="98"/>
      <c r="D151" s="98"/>
      <c r="E151" s="98"/>
      <c r="F151" s="98"/>
      <c r="G151" s="71"/>
      <c r="H151" s="71"/>
      <c r="I151" s="71"/>
      <c r="J151" s="71"/>
      <c r="K151" s="73"/>
      <c r="L151" s="73"/>
      <c r="M151" s="73"/>
      <c r="N151" s="73"/>
      <c r="O151" s="73"/>
      <c r="P151" s="73"/>
      <c r="Q151" s="73"/>
      <c r="R151" s="73"/>
      <c r="S151" s="73"/>
      <c r="T151" s="73"/>
      <c r="U151" s="73"/>
      <c r="V151" s="27"/>
      <c r="W151" s="27"/>
      <c r="X151" s="27"/>
      <c r="Y151" s="27"/>
      <c r="Z151" s="27"/>
    </row>
    <row r="152" spans="1:26" x14ac:dyDescent="0.2">
      <c r="A152" s="99" t="s">
        <v>496</v>
      </c>
      <c r="B152" s="100"/>
      <c r="C152" s="100"/>
      <c r="D152" s="100"/>
      <c r="E152" s="100"/>
      <c r="F152" s="100"/>
      <c r="G152" s="64">
        <v>86895</v>
      </c>
      <c r="H152" s="64"/>
      <c r="I152" s="64"/>
      <c r="J152" s="64">
        <v>509105</v>
      </c>
      <c r="K152" s="65"/>
      <c r="L152" s="65"/>
      <c r="M152" s="65"/>
      <c r="N152" s="65"/>
      <c r="O152" s="65"/>
      <c r="P152" s="65"/>
      <c r="Q152" s="65"/>
      <c r="R152" s="65"/>
      <c r="S152" s="65"/>
      <c r="T152" s="65"/>
      <c r="U152" s="65"/>
      <c r="V152" s="27"/>
      <c r="W152" s="27"/>
      <c r="X152" s="27"/>
      <c r="Y152" s="27"/>
      <c r="Z152" s="27"/>
    </row>
    <row r="153" spans="1:26" x14ac:dyDescent="0.2">
      <c r="A153" s="99" t="s">
        <v>497</v>
      </c>
      <c r="B153" s="100"/>
      <c r="C153" s="100"/>
      <c r="D153" s="100"/>
      <c r="E153" s="100"/>
      <c r="F153" s="100"/>
      <c r="G153" s="64">
        <v>796</v>
      </c>
      <c r="H153" s="64"/>
      <c r="I153" s="64"/>
      <c r="J153" s="64">
        <v>7217</v>
      </c>
      <c r="K153" s="65"/>
      <c r="L153" s="65"/>
      <c r="M153" s="65"/>
      <c r="N153" s="65"/>
      <c r="O153" s="65"/>
      <c r="P153" s="65"/>
      <c r="Q153" s="65"/>
      <c r="R153" s="65"/>
      <c r="S153" s="65"/>
      <c r="T153" s="65"/>
      <c r="U153" s="65"/>
      <c r="V153" s="27"/>
      <c r="W153" s="27"/>
      <c r="X153" s="27"/>
      <c r="Y153" s="27"/>
      <c r="Z153" s="27"/>
    </row>
    <row r="154" spans="1:26" x14ac:dyDescent="0.2">
      <c r="A154" s="99" t="s">
        <v>498</v>
      </c>
      <c r="B154" s="100"/>
      <c r="C154" s="100"/>
      <c r="D154" s="100"/>
      <c r="E154" s="100"/>
      <c r="F154" s="100"/>
      <c r="G154" s="64">
        <v>87691</v>
      </c>
      <c r="H154" s="64"/>
      <c r="I154" s="64"/>
      <c r="J154" s="64">
        <v>516322</v>
      </c>
      <c r="K154" s="65"/>
      <c r="L154" s="65"/>
      <c r="M154" s="65"/>
      <c r="N154" s="65"/>
      <c r="O154" s="65"/>
      <c r="P154" s="65"/>
      <c r="Q154" s="65"/>
      <c r="R154" s="65"/>
      <c r="S154" s="65"/>
      <c r="T154" s="65"/>
      <c r="U154" s="65"/>
      <c r="V154" s="27"/>
      <c r="W154" s="27"/>
      <c r="X154" s="27"/>
      <c r="Y154" s="27"/>
      <c r="Z154" s="27"/>
    </row>
    <row r="155" spans="1:26" x14ac:dyDescent="0.2">
      <c r="A155" s="97" t="s">
        <v>499</v>
      </c>
      <c r="B155" s="98"/>
      <c r="C155" s="98"/>
      <c r="D155" s="98"/>
      <c r="E155" s="98"/>
      <c r="F155" s="98"/>
      <c r="G155" s="71">
        <v>87691</v>
      </c>
      <c r="H155" s="71"/>
      <c r="I155" s="71"/>
      <c r="J155" s="71">
        <v>516322</v>
      </c>
      <c r="K155" s="73"/>
      <c r="L155" s="73"/>
      <c r="M155" s="73"/>
      <c r="N155" s="73"/>
      <c r="O155" s="73"/>
      <c r="P155" s="73"/>
      <c r="Q155" s="73"/>
      <c r="R155" s="73"/>
      <c r="S155" s="73"/>
      <c r="T155" s="73"/>
      <c r="U155" s="73"/>
      <c r="V155" s="27"/>
      <c r="W155" s="27"/>
      <c r="X155" s="27"/>
      <c r="Y155" s="27"/>
      <c r="Z155" s="27"/>
    </row>
    <row r="156" spans="1:26" x14ac:dyDescent="0.2">
      <c r="A156" s="22"/>
      <c r="B156" s="23"/>
      <c r="C156" s="24"/>
      <c r="D156" s="25"/>
      <c r="E156" s="26"/>
      <c r="F156" s="25"/>
      <c r="G156" s="25"/>
      <c r="H156" s="25"/>
      <c r="I156" s="25"/>
      <c r="J156" s="25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7"/>
      <c r="W156" s="27"/>
      <c r="X156" s="27"/>
      <c r="Y156" s="27"/>
      <c r="Z156" s="27"/>
    </row>
    <row r="157" spans="1:26" x14ac:dyDescent="0.2">
      <c r="A157" s="28"/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7"/>
      <c r="W157" s="27"/>
      <c r="X157" s="27"/>
      <c r="Y157" s="27"/>
      <c r="Z157" s="27"/>
    </row>
    <row r="158" spans="1:26" x14ac:dyDescent="0.2">
      <c r="A158" s="28"/>
      <c r="B158" s="54" t="s">
        <v>35</v>
      </c>
      <c r="C158" s="55"/>
      <c r="D158" s="56"/>
      <c r="E158" s="56"/>
      <c r="F158" s="55"/>
      <c r="G158" s="57">
        <f>IF(ISBLANK(X19),"",ROUND(Y19/X19,2)*100)</f>
        <v>114.99999999999999</v>
      </c>
      <c r="H158" s="2"/>
      <c r="I158" s="2"/>
      <c r="J158" s="57">
        <f>IF(ISBLANK(X20),"",ROUND(Y20/X20,2)*100)</f>
        <v>98</v>
      </c>
      <c r="K158" s="55"/>
      <c r="L158" s="55"/>
      <c r="M158" s="55"/>
      <c r="N158" s="55"/>
      <c r="O158" s="55"/>
      <c r="P158" s="55"/>
      <c r="Q158" s="55"/>
      <c r="R158" s="55"/>
      <c r="S158" s="55"/>
      <c r="T158" s="55"/>
      <c r="U158" s="55"/>
      <c r="V158" s="27"/>
      <c r="W158" s="27"/>
      <c r="X158" s="27"/>
      <c r="Y158" s="27"/>
      <c r="Z158" s="27"/>
    </row>
    <row r="159" spans="1:26" x14ac:dyDescent="0.2">
      <c r="A159" s="28"/>
      <c r="B159" s="54" t="s">
        <v>36</v>
      </c>
      <c r="C159" s="55"/>
      <c r="D159" s="56"/>
      <c r="E159" s="56"/>
      <c r="F159" s="55"/>
      <c r="G159" s="18">
        <f>IF(ISBLANK(X19),"",ROUND(Z19/X19,2)*100)</f>
        <v>69</v>
      </c>
      <c r="H159" s="4"/>
      <c r="I159" s="4"/>
      <c r="J159" s="18">
        <f>IF(ISBLANK(X20),"",ROUND(Z20/X20,2)*100)</f>
        <v>55.000000000000007</v>
      </c>
      <c r="K159" s="55"/>
      <c r="L159" s="55"/>
      <c r="M159" s="55"/>
      <c r="N159" s="55"/>
      <c r="O159" s="55"/>
      <c r="P159" s="55"/>
      <c r="Q159" s="55"/>
      <c r="R159" s="55"/>
      <c r="S159" s="55"/>
      <c r="T159" s="55"/>
      <c r="U159" s="55"/>
      <c r="V159" s="27"/>
      <c r="W159" s="27"/>
      <c r="X159" s="27"/>
      <c r="Y159" s="27"/>
      <c r="Z159" s="27"/>
    </row>
    <row r="160" spans="1:26" x14ac:dyDescent="0.2">
      <c r="A160" s="3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27"/>
      <c r="W160" s="27"/>
      <c r="X160" s="27"/>
      <c r="Y160" s="27"/>
      <c r="Z160" s="27"/>
    </row>
    <row r="161" spans="1:26" x14ac:dyDescent="0.2">
      <c r="A161" s="58" t="s">
        <v>1205</v>
      </c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x14ac:dyDescent="0.2">
      <c r="A162" s="29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x14ac:dyDescent="0.2">
      <c r="A163" s="58" t="s">
        <v>1206</v>
      </c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x14ac:dyDescent="0.2">
      <c r="A164" s="19"/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4"/>
      <c r="W164" s="4"/>
      <c r="X164" s="4"/>
      <c r="Y164" s="4"/>
      <c r="Z164" s="4"/>
    </row>
    <row r="165" spans="1:26" x14ac:dyDescent="0.2">
      <c r="V165" s="29"/>
      <c r="W165" s="29"/>
      <c r="X165" s="29"/>
      <c r="Y165" s="29"/>
      <c r="Z165" s="29"/>
    </row>
  </sheetData>
  <mergeCells count="56">
    <mergeCell ref="A10:U10"/>
    <mergeCell ref="A11:U11"/>
    <mergeCell ref="A12:U12"/>
    <mergeCell ref="A13:U13"/>
    <mergeCell ref="J15:U15"/>
    <mergeCell ref="A25:A27"/>
    <mergeCell ref="B25:B27"/>
    <mergeCell ref="C25:C27"/>
    <mergeCell ref="D25:F25"/>
    <mergeCell ref="D26:D27"/>
    <mergeCell ref="G20:H20"/>
    <mergeCell ref="J20:K20"/>
    <mergeCell ref="J26:J27"/>
    <mergeCell ref="G25:I25"/>
    <mergeCell ref="G15:I15"/>
    <mergeCell ref="G19:H19"/>
    <mergeCell ref="J16:K16"/>
    <mergeCell ref="J19:K19"/>
    <mergeCell ref="G17:H17"/>
    <mergeCell ref="G18:H18"/>
    <mergeCell ref="J25:U25"/>
    <mergeCell ref="G26:G27"/>
    <mergeCell ref="J17:K17"/>
    <mergeCell ref="J18:K18"/>
    <mergeCell ref="G16:H16"/>
    <mergeCell ref="A122:F122"/>
    <mergeCell ref="A29:U29"/>
    <mergeCell ref="A48:F48"/>
    <mergeCell ref="A49:U49"/>
    <mergeCell ref="A50:U50"/>
    <mergeCell ref="A53:U53"/>
    <mergeCell ref="A72:U72"/>
    <mergeCell ref="A86:U86"/>
    <mergeCell ref="A97:F97"/>
    <mergeCell ref="A98:U98"/>
    <mergeCell ref="A109:U109"/>
    <mergeCell ref="A116:U116"/>
    <mergeCell ref="A148:F148"/>
    <mergeCell ref="A123:U123"/>
    <mergeCell ref="A130:F130"/>
    <mergeCell ref="A131:U131"/>
    <mergeCell ref="A140:F140"/>
    <mergeCell ref="A141:F141"/>
    <mergeCell ref="A142:F142"/>
    <mergeCell ref="A143:F143"/>
    <mergeCell ref="A144:F144"/>
    <mergeCell ref="A145:F145"/>
    <mergeCell ref="A146:F146"/>
    <mergeCell ref="A147:F147"/>
    <mergeCell ref="A155:F155"/>
    <mergeCell ref="A149:F149"/>
    <mergeCell ref="A150:F150"/>
    <mergeCell ref="A151:F151"/>
    <mergeCell ref="A152:F152"/>
    <mergeCell ref="A153:F153"/>
    <mergeCell ref="A154:F154"/>
  </mergeCells>
  <phoneticPr fontId="2" type="noConversion"/>
  <pageMargins left="0.78740157480314965" right="0.39370078740157483" top="0.39370078740157483" bottom="0.39370078740157483" header="0.23622047244094491" footer="0.23622047244094491"/>
  <pageSetup paperSize="9" scale="85" fitToHeight="30000" orientation="landscape" horizontalDpi="300" verticalDpi="300" r:id="rId1"/>
  <headerFooter alignWithMargins="0">
    <oddHeader>&amp;LГРАНД-Смета</oddHeader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8">
    <pageSetUpPr fitToPage="1"/>
  </sheetPr>
  <dimension ref="A2:W252"/>
  <sheetViews>
    <sheetView showGridLines="0" topLeftCell="A226" workbookViewId="0">
      <selection activeCell="E18" sqref="E18"/>
    </sheetView>
  </sheetViews>
  <sheetFormatPr defaultRowHeight="12.75" x14ac:dyDescent="0.2"/>
  <cols>
    <col min="1" max="1" width="6" style="1" customWidth="1"/>
    <col min="2" max="2" width="16" style="1" customWidth="1"/>
    <col min="3" max="3" width="33.5703125" style="1" customWidth="1"/>
    <col min="4" max="6" width="11.5703125" style="1" customWidth="1"/>
    <col min="7" max="7" width="12.7109375" style="1" customWidth="1"/>
    <col min="8" max="10" width="11.5703125" style="1" customWidth="1"/>
    <col min="11" max="11" width="12.7109375" style="1" customWidth="1"/>
    <col min="12" max="12" width="12.7109375" style="1" hidden="1" customWidth="1"/>
    <col min="13" max="13" width="11.28515625" style="1" customWidth="1"/>
    <col min="14" max="14" width="15.28515625" style="1" customWidth="1"/>
    <col min="15" max="16" width="0" style="1" hidden="1" customWidth="1"/>
    <col min="17" max="16384" width="9.140625" style="1"/>
  </cols>
  <sheetData>
    <row r="2" spans="1:23" s="5" customFormat="1" x14ac:dyDescent="0.2">
      <c r="A2" s="6" t="s">
        <v>37</v>
      </c>
      <c r="B2" s="4"/>
      <c r="C2" s="4"/>
      <c r="D2" s="4"/>
      <c r="L2" s="32"/>
    </row>
    <row r="3" spans="1:23" s="5" customFormat="1" x14ac:dyDescent="0.2">
      <c r="A3" s="3"/>
      <c r="B3" s="4"/>
      <c r="C3" s="4"/>
      <c r="D3" s="4"/>
      <c r="L3" s="32"/>
    </row>
    <row r="4" spans="1:23" s="5" customFormat="1" x14ac:dyDescent="0.2">
      <c r="A4" s="6" t="s">
        <v>38</v>
      </c>
      <c r="B4" s="4"/>
      <c r="C4" s="4"/>
      <c r="D4" s="4"/>
      <c r="L4" s="32"/>
    </row>
    <row r="5" spans="1:23" s="5" customFormat="1" ht="15" x14ac:dyDescent="0.25">
      <c r="A5" s="117" t="s">
        <v>1198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30"/>
      <c r="P5" s="30"/>
      <c r="Q5" s="30"/>
      <c r="R5" s="30"/>
      <c r="S5" s="30"/>
      <c r="T5" s="30"/>
      <c r="U5" s="30"/>
      <c r="V5" s="30"/>
      <c r="W5" s="30"/>
    </row>
    <row r="6" spans="1:23" s="5" customFormat="1" ht="12" x14ac:dyDescent="0.2">
      <c r="A6" s="118" t="s">
        <v>31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31"/>
      <c r="P6" s="31"/>
      <c r="Q6" s="31"/>
      <c r="R6" s="31"/>
      <c r="S6" s="31"/>
      <c r="T6" s="31"/>
      <c r="U6" s="31"/>
      <c r="V6" s="31"/>
      <c r="W6" s="31"/>
    </row>
    <row r="7" spans="1:23" s="5" customFormat="1" ht="12" x14ac:dyDescent="0.2">
      <c r="A7" s="118" t="s">
        <v>1195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31"/>
      <c r="P7" s="31"/>
      <c r="Q7" s="31"/>
      <c r="R7" s="31"/>
      <c r="S7" s="31"/>
      <c r="T7" s="31"/>
      <c r="U7" s="31"/>
      <c r="V7" s="31"/>
      <c r="W7" s="31"/>
    </row>
    <row r="8" spans="1:23" s="5" customFormat="1" ht="12" x14ac:dyDescent="0.2">
      <c r="A8" s="119" t="s">
        <v>39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6"/>
      <c r="P8" s="6"/>
      <c r="Q8" s="6"/>
      <c r="R8" s="6"/>
      <c r="S8" s="6"/>
      <c r="T8" s="6"/>
      <c r="U8" s="6"/>
      <c r="V8" s="6"/>
      <c r="W8" s="6"/>
    </row>
    <row r="9" spans="1:23" s="5" customFormat="1" x14ac:dyDescent="0.2">
      <c r="L9" s="32"/>
    </row>
    <row r="10" spans="1:23" s="5" customFormat="1" ht="12" x14ac:dyDescent="0.2">
      <c r="G10" s="121" t="s">
        <v>17</v>
      </c>
      <c r="H10" s="122"/>
      <c r="I10" s="122"/>
      <c r="J10" s="121" t="s">
        <v>18</v>
      </c>
      <c r="K10" s="122"/>
      <c r="L10" s="122"/>
      <c r="M10" s="123"/>
      <c r="N10" s="33"/>
      <c r="O10" s="33"/>
      <c r="P10" s="33"/>
      <c r="Q10" s="33"/>
      <c r="R10" s="33"/>
      <c r="S10" s="33"/>
      <c r="T10" s="33"/>
      <c r="U10" s="33"/>
      <c r="V10" s="33"/>
      <c r="W10" s="33"/>
    </row>
    <row r="11" spans="1:23" s="5" customFormat="1" x14ac:dyDescent="0.2">
      <c r="D11" s="3" t="s">
        <v>2</v>
      </c>
      <c r="G11" s="107">
        <f>87691/1000</f>
        <v>87.691000000000003</v>
      </c>
      <c r="H11" s="108"/>
      <c r="I11" s="34" t="s">
        <v>3</v>
      </c>
      <c r="J11" s="109">
        <f>516322/1000</f>
        <v>516.322</v>
      </c>
      <c r="K11" s="110"/>
      <c r="L11" s="35"/>
      <c r="M11" s="7" t="s">
        <v>3</v>
      </c>
      <c r="N11" s="36"/>
      <c r="O11" s="36"/>
      <c r="P11" s="36"/>
      <c r="Q11" s="36"/>
      <c r="R11" s="36"/>
      <c r="S11" s="36"/>
      <c r="T11" s="36"/>
      <c r="U11" s="36"/>
      <c r="V11" s="36"/>
      <c r="W11" s="37"/>
    </row>
    <row r="12" spans="1:23" s="5" customFormat="1" x14ac:dyDescent="0.2">
      <c r="D12" s="9" t="s">
        <v>33</v>
      </c>
      <c r="F12" s="10"/>
      <c r="G12" s="107">
        <f>0/1000</f>
        <v>0</v>
      </c>
      <c r="H12" s="108"/>
      <c r="I12" s="7" t="s">
        <v>3</v>
      </c>
      <c r="J12" s="109">
        <f>0/1000</f>
        <v>0</v>
      </c>
      <c r="K12" s="110"/>
      <c r="L12" s="35"/>
      <c r="M12" s="7" t="s">
        <v>3</v>
      </c>
      <c r="N12" s="36"/>
      <c r="O12" s="36"/>
      <c r="P12" s="36"/>
      <c r="Q12" s="36"/>
      <c r="R12" s="36"/>
      <c r="S12" s="36"/>
      <c r="T12" s="36"/>
    </row>
    <row r="13" spans="1:23" s="5" customFormat="1" x14ac:dyDescent="0.2">
      <c r="D13" s="9" t="s">
        <v>34</v>
      </c>
      <c r="F13" s="10"/>
      <c r="G13" s="107">
        <f>796/1000</f>
        <v>0.79600000000000004</v>
      </c>
      <c r="H13" s="108"/>
      <c r="I13" s="7" t="s">
        <v>3</v>
      </c>
      <c r="J13" s="109">
        <f>7217/1000</f>
        <v>7.2169999999999996</v>
      </c>
      <c r="K13" s="110"/>
      <c r="L13" s="35"/>
      <c r="M13" s="7" t="s">
        <v>3</v>
      </c>
      <c r="N13" s="36"/>
      <c r="O13" s="36"/>
      <c r="P13" s="36"/>
      <c r="Q13" s="36"/>
      <c r="R13" s="36"/>
      <c r="S13" s="36"/>
      <c r="T13" s="36"/>
    </row>
    <row r="14" spans="1:23" s="5" customFormat="1" x14ac:dyDescent="0.2">
      <c r="D14" s="3" t="s">
        <v>4</v>
      </c>
      <c r="G14" s="107">
        <f>(O14+O15)/1000</f>
        <v>0.33088999999999996</v>
      </c>
      <c r="H14" s="108"/>
      <c r="I14" s="34" t="s">
        <v>5</v>
      </c>
      <c r="J14" s="109">
        <f>(P14+P15)/1000</f>
        <v>0.33088999999999996</v>
      </c>
      <c r="K14" s="110"/>
      <c r="L14" s="11">
        <v>3406</v>
      </c>
      <c r="M14" s="7" t="s">
        <v>5</v>
      </c>
      <c r="N14" s="36"/>
      <c r="O14" s="11">
        <v>283.27</v>
      </c>
      <c r="P14" s="12">
        <v>283.27</v>
      </c>
      <c r="Q14" s="36"/>
      <c r="R14" s="36"/>
      <c r="S14" s="36"/>
      <c r="T14" s="36"/>
      <c r="U14" s="36"/>
      <c r="V14" s="36"/>
      <c r="W14" s="37"/>
    </row>
    <row r="15" spans="1:23" s="5" customFormat="1" x14ac:dyDescent="0.2">
      <c r="D15" s="3" t="s">
        <v>6</v>
      </c>
      <c r="G15" s="107">
        <f>4142/1000</f>
        <v>4.1420000000000003</v>
      </c>
      <c r="H15" s="108"/>
      <c r="I15" s="34" t="s">
        <v>3</v>
      </c>
      <c r="J15" s="109">
        <f>54082/1000</f>
        <v>54.082000000000001</v>
      </c>
      <c r="K15" s="110"/>
      <c r="L15" s="12">
        <v>44455</v>
      </c>
      <c r="M15" s="7" t="s">
        <v>3</v>
      </c>
      <c r="N15" s="36"/>
      <c r="O15" s="11">
        <v>47.62</v>
      </c>
      <c r="P15" s="12">
        <v>47.62</v>
      </c>
      <c r="Q15" s="36"/>
      <c r="R15" s="36"/>
      <c r="S15" s="36"/>
      <c r="T15" s="36"/>
      <c r="U15" s="36"/>
      <c r="V15" s="36"/>
      <c r="W15" s="37"/>
    </row>
    <row r="16" spans="1:23" s="5" customFormat="1" x14ac:dyDescent="0.2">
      <c r="F16" s="4"/>
      <c r="G16" s="13"/>
      <c r="H16" s="13"/>
      <c r="I16" s="14"/>
      <c r="J16" s="15"/>
      <c r="K16" s="38"/>
      <c r="L16" s="11">
        <v>736</v>
      </c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9"/>
    </row>
    <row r="17" spans="1:23" s="5" customFormat="1" x14ac:dyDescent="0.2">
      <c r="B17" s="4"/>
      <c r="C17" s="4"/>
      <c r="D17" s="4"/>
      <c r="F17" s="10"/>
      <c r="G17" s="16"/>
      <c r="H17" s="16"/>
      <c r="I17" s="17"/>
      <c r="J17" s="18"/>
      <c r="K17" s="18"/>
      <c r="L17" s="12">
        <v>9627</v>
      </c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7"/>
    </row>
    <row r="18" spans="1:23" s="5" customFormat="1" ht="12" x14ac:dyDescent="0.2">
      <c r="A18" s="3" t="str">
        <f>"Составлена в базисных ценах на 01.2000 г. и текущих ценах на " &amp; IF(LEN(L18)&gt;3,MID(L18,4,LEN(L18)),L18)</f>
        <v xml:space="preserve">Составлена в базисных ценах на 01.2000 г. и текущих ценах на </v>
      </c>
      <c r="D18" s="5" t="s">
        <v>1199</v>
      </c>
    </row>
    <row r="19" spans="1:23" s="5" customFormat="1" ht="13.5" thickBot="1" x14ac:dyDescent="0.25">
      <c r="A19" s="19"/>
      <c r="L19" s="32"/>
    </row>
    <row r="20" spans="1:23" s="21" customFormat="1" ht="23.25" customHeight="1" thickBot="1" x14ac:dyDescent="0.25">
      <c r="A20" s="124" t="s">
        <v>7</v>
      </c>
      <c r="B20" s="124" t="s">
        <v>0</v>
      </c>
      <c r="C20" s="124" t="s">
        <v>19</v>
      </c>
      <c r="D20" s="40" t="s">
        <v>20</v>
      </c>
      <c r="E20" s="124" t="s">
        <v>21</v>
      </c>
      <c r="F20" s="128" t="s">
        <v>22</v>
      </c>
      <c r="G20" s="129"/>
      <c r="H20" s="128" t="s">
        <v>23</v>
      </c>
      <c r="I20" s="132"/>
      <c r="J20" s="132"/>
      <c r="K20" s="129"/>
      <c r="L20" s="41"/>
      <c r="M20" s="124" t="s">
        <v>24</v>
      </c>
      <c r="N20" s="124" t="s">
        <v>25</v>
      </c>
    </row>
    <row r="21" spans="1:23" s="21" customFormat="1" ht="19.5" customHeight="1" thickBot="1" x14ac:dyDescent="0.25">
      <c r="A21" s="125"/>
      <c r="B21" s="125"/>
      <c r="C21" s="125"/>
      <c r="D21" s="124" t="s">
        <v>30</v>
      </c>
      <c r="E21" s="125"/>
      <c r="F21" s="130"/>
      <c r="G21" s="131"/>
      <c r="H21" s="126" t="s">
        <v>26</v>
      </c>
      <c r="I21" s="127"/>
      <c r="J21" s="126" t="s">
        <v>27</v>
      </c>
      <c r="K21" s="127"/>
      <c r="L21" s="42"/>
      <c r="M21" s="125"/>
      <c r="N21" s="125"/>
    </row>
    <row r="22" spans="1:23" s="21" customFormat="1" ht="19.5" customHeight="1" x14ac:dyDescent="0.2">
      <c r="A22" s="125"/>
      <c r="B22" s="125"/>
      <c r="C22" s="125"/>
      <c r="D22" s="125"/>
      <c r="E22" s="125"/>
      <c r="F22" s="74" t="s">
        <v>28</v>
      </c>
      <c r="G22" s="74" t="s">
        <v>29</v>
      </c>
      <c r="H22" s="74" t="s">
        <v>28</v>
      </c>
      <c r="I22" s="74" t="s">
        <v>29</v>
      </c>
      <c r="J22" s="74" t="s">
        <v>28</v>
      </c>
      <c r="K22" s="74" t="s">
        <v>29</v>
      </c>
      <c r="L22" s="42"/>
      <c r="M22" s="125"/>
      <c r="N22" s="125"/>
    </row>
    <row r="23" spans="1:23" x14ac:dyDescent="0.2">
      <c r="A23" s="75">
        <v>1</v>
      </c>
      <c r="B23" s="75">
        <v>2</v>
      </c>
      <c r="C23" s="75">
        <v>3</v>
      </c>
      <c r="D23" s="75">
        <v>4</v>
      </c>
      <c r="E23" s="75">
        <v>5</v>
      </c>
      <c r="F23" s="75">
        <v>6</v>
      </c>
      <c r="G23" s="75">
        <v>7</v>
      </c>
      <c r="H23" s="75">
        <v>8</v>
      </c>
      <c r="I23" s="75">
        <v>9</v>
      </c>
      <c r="J23" s="75">
        <v>10</v>
      </c>
      <c r="K23" s="75">
        <v>11</v>
      </c>
      <c r="L23" s="76"/>
      <c r="M23" s="75">
        <v>12</v>
      </c>
      <c r="N23" s="75">
        <v>13</v>
      </c>
    </row>
    <row r="24" spans="1:23" s="4" customFormat="1" ht="17.850000000000001" customHeight="1" x14ac:dyDescent="0.2">
      <c r="A24" s="120" t="s">
        <v>500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</row>
    <row r="25" spans="1:23" s="4" customFormat="1" ht="17.850000000000001" customHeight="1" x14ac:dyDescent="0.2">
      <c r="A25" s="120" t="s">
        <v>501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</row>
    <row r="26" spans="1:23" ht="24" x14ac:dyDescent="0.2">
      <c r="A26" s="77">
        <v>1</v>
      </c>
      <c r="B26" s="78" t="s">
        <v>502</v>
      </c>
      <c r="C26" s="62" t="s">
        <v>503</v>
      </c>
      <c r="D26" s="79" t="s">
        <v>504</v>
      </c>
      <c r="E26" s="80">
        <v>22.75</v>
      </c>
      <c r="F26" s="64" t="s">
        <v>505</v>
      </c>
      <c r="G26" s="64">
        <v>215.67</v>
      </c>
      <c r="H26" s="81"/>
      <c r="I26" s="81"/>
      <c r="J26" s="64" t="s">
        <v>506</v>
      </c>
      <c r="K26" s="64">
        <v>2817.36</v>
      </c>
      <c r="L26" s="82"/>
      <c r="M26" s="81">
        <f t="shared" ref="M26:M55" si="0">IF(ISNUMBER(K26/G26),IF(NOT(K26/G26=0),K26/G26, " "), " ")</f>
        <v>13.063291139240508</v>
      </c>
      <c r="N26" s="79"/>
    </row>
    <row r="27" spans="1:23" s="4" customFormat="1" ht="24" x14ac:dyDescent="0.2">
      <c r="A27" s="77">
        <v>2</v>
      </c>
      <c r="B27" s="78" t="s">
        <v>507</v>
      </c>
      <c r="C27" s="62" t="s">
        <v>508</v>
      </c>
      <c r="D27" s="79" t="s">
        <v>504</v>
      </c>
      <c r="E27" s="80">
        <v>31.1</v>
      </c>
      <c r="F27" s="64" t="s">
        <v>509</v>
      </c>
      <c r="G27" s="64">
        <v>306.64</v>
      </c>
      <c r="H27" s="81"/>
      <c r="I27" s="81"/>
      <c r="J27" s="64" t="s">
        <v>510</v>
      </c>
      <c r="K27" s="64">
        <v>4004.74</v>
      </c>
      <c r="L27" s="82"/>
      <c r="M27" s="81">
        <f t="shared" si="0"/>
        <v>13.060070440907905</v>
      </c>
      <c r="N27" s="79"/>
    </row>
    <row r="28" spans="1:23" s="4" customFormat="1" ht="24" x14ac:dyDescent="0.2">
      <c r="A28" s="77">
        <v>3</v>
      </c>
      <c r="B28" s="78" t="s">
        <v>511</v>
      </c>
      <c r="C28" s="62" t="s">
        <v>512</v>
      </c>
      <c r="D28" s="79" t="s">
        <v>504</v>
      </c>
      <c r="E28" s="80">
        <v>7.65</v>
      </c>
      <c r="F28" s="64" t="s">
        <v>513</v>
      </c>
      <c r="G28" s="64">
        <v>79.02</v>
      </c>
      <c r="H28" s="81"/>
      <c r="I28" s="81"/>
      <c r="J28" s="64" t="s">
        <v>514</v>
      </c>
      <c r="K28" s="64">
        <v>1032.45</v>
      </c>
      <c r="L28" s="82"/>
      <c r="M28" s="81">
        <f t="shared" si="0"/>
        <v>13.065679574791194</v>
      </c>
      <c r="N28" s="79"/>
    </row>
    <row r="29" spans="1:23" s="4" customFormat="1" ht="24" x14ac:dyDescent="0.2">
      <c r="A29" s="77">
        <v>4</v>
      </c>
      <c r="B29" s="78" t="s">
        <v>515</v>
      </c>
      <c r="C29" s="62" t="s">
        <v>516</v>
      </c>
      <c r="D29" s="79" t="s">
        <v>504</v>
      </c>
      <c r="E29" s="80">
        <v>2.67</v>
      </c>
      <c r="F29" s="64" t="s">
        <v>517</v>
      </c>
      <c r="G29" s="64">
        <v>28.3</v>
      </c>
      <c r="H29" s="81"/>
      <c r="I29" s="81"/>
      <c r="J29" s="64" t="s">
        <v>518</v>
      </c>
      <c r="K29" s="64">
        <v>369.66</v>
      </c>
      <c r="L29" s="82"/>
      <c r="M29" s="81">
        <f t="shared" si="0"/>
        <v>13.062190812720848</v>
      </c>
      <c r="N29" s="79"/>
    </row>
    <row r="30" spans="1:23" s="4" customFormat="1" ht="24" x14ac:dyDescent="0.2">
      <c r="A30" s="77">
        <v>5</v>
      </c>
      <c r="B30" s="78" t="s">
        <v>519</v>
      </c>
      <c r="C30" s="62" t="s">
        <v>520</v>
      </c>
      <c r="D30" s="79" t="s">
        <v>504</v>
      </c>
      <c r="E30" s="80">
        <v>2.84</v>
      </c>
      <c r="F30" s="64" t="s">
        <v>521</v>
      </c>
      <c r="G30" s="64">
        <v>30.36</v>
      </c>
      <c r="H30" s="81"/>
      <c r="I30" s="81"/>
      <c r="J30" s="64" t="s">
        <v>522</v>
      </c>
      <c r="K30" s="64">
        <v>396.35</v>
      </c>
      <c r="L30" s="82"/>
      <c r="M30" s="81">
        <f t="shared" si="0"/>
        <v>13.055006587615285</v>
      </c>
      <c r="N30" s="79"/>
    </row>
    <row r="31" spans="1:23" ht="24" x14ac:dyDescent="0.2">
      <c r="A31" s="77">
        <v>6</v>
      </c>
      <c r="B31" s="78" t="s">
        <v>523</v>
      </c>
      <c r="C31" s="62" t="s">
        <v>524</v>
      </c>
      <c r="D31" s="79" t="s">
        <v>504</v>
      </c>
      <c r="E31" s="80">
        <v>8.58</v>
      </c>
      <c r="F31" s="64" t="s">
        <v>525</v>
      </c>
      <c r="G31" s="64">
        <v>92.49</v>
      </c>
      <c r="H31" s="81"/>
      <c r="I31" s="81"/>
      <c r="J31" s="64" t="s">
        <v>526</v>
      </c>
      <c r="K31" s="64">
        <v>1208.32</v>
      </c>
      <c r="L31" s="82"/>
      <c r="M31" s="81">
        <f t="shared" si="0"/>
        <v>13.064331279057196</v>
      </c>
      <c r="N31" s="79"/>
    </row>
    <row r="32" spans="1:23" ht="24" x14ac:dyDescent="0.2">
      <c r="A32" s="77">
        <v>7</v>
      </c>
      <c r="B32" s="78" t="s">
        <v>527</v>
      </c>
      <c r="C32" s="62" t="s">
        <v>528</v>
      </c>
      <c r="D32" s="79" t="s">
        <v>504</v>
      </c>
      <c r="E32" s="80">
        <v>0.74</v>
      </c>
      <c r="F32" s="64" t="s">
        <v>529</v>
      </c>
      <c r="G32" s="64">
        <v>8.18</v>
      </c>
      <c r="H32" s="81"/>
      <c r="I32" s="81"/>
      <c r="J32" s="64" t="s">
        <v>530</v>
      </c>
      <c r="K32" s="64">
        <v>106.81</v>
      </c>
      <c r="L32" s="82"/>
      <c r="M32" s="81">
        <f t="shared" si="0"/>
        <v>13.057457212713937</v>
      </c>
      <c r="N32" s="79"/>
    </row>
    <row r="33" spans="1:14" ht="24" x14ac:dyDescent="0.2">
      <c r="A33" s="77">
        <v>8</v>
      </c>
      <c r="B33" s="78" t="s">
        <v>531</v>
      </c>
      <c r="C33" s="62" t="s">
        <v>532</v>
      </c>
      <c r="D33" s="79" t="s">
        <v>504</v>
      </c>
      <c r="E33" s="80">
        <v>3.36</v>
      </c>
      <c r="F33" s="64" t="s">
        <v>533</v>
      </c>
      <c r="G33" s="64">
        <v>38.1</v>
      </c>
      <c r="H33" s="81"/>
      <c r="I33" s="81"/>
      <c r="J33" s="64" t="s">
        <v>534</v>
      </c>
      <c r="K33" s="64">
        <v>497.75</v>
      </c>
      <c r="L33" s="82"/>
      <c r="M33" s="81">
        <f t="shared" si="0"/>
        <v>13.064304461942257</v>
      </c>
      <c r="N33" s="79"/>
    </row>
    <row r="34" spans="1:14" ht="24" x14ac:dyDescent="0.2">
      <c r="A34" s="77">
        <v>9</v>
      </c>
      <c r="B34" s="78" t="s">
        <v>535</v>
      </c>
      <c r="C34" s="62" t="s">
        <v>536</v>
      </c>
      <c r="D34" s="79" t="s">
        <v>504</v>
      </c>
      <c r="E34" s="80">
        <v>11.6</v>
      </c>
      <c r="F34" s="64" t="s">
        <v>537</v>
      </c>
      <c r="G34" s="64">
        <v>133.06</v>
      </c>
      <c r="H34" s="81"/>
      <c r="I34" s="81"/>
      <c r="J34" s="64" t="s">
        <v>538</v>
      </c>
      <c r="K34" s="64">
        <v>1736.75</v>
      </c>
      <c r="L34" s="82"/>
      <c r="M34" s="81">
        <f t="shared" si="0"/>
        <v>13.052382383886968</v>
      </c>
      <c r="N34" s="79"/>
    </row>
    <row r="35" spans="1:14" ht="24" x14ac:dyDescent="0.2">
      <c r="A35" s="77">
        <v>10</v>
      </c>
      <c r="B35" s="78" t="s">
        <v>539</v>
      </c>
      <c r="C35" s="62" t="s">
        <v>540</v>
      </c>
      <c r="D35" s="79" t="s">
        <v>504</v>
      </c>
      <c r="E35" s="80">
        <v>0.21</v>
      </c>
      <c r="F35" s="64" t="s">
        <v>541</v>
      </c>
      <c r="G35" s="64">
        <v>2.44</v>
      </c>
      <c r="H35" s="81"/>
      <c r="I35" s="81"/>
      <c r="J35" s="64" t="s">
        <v>542</v>
      </c>
      <c r="K35" s="64">
        <v>31.84</v>
      </c>
      <c r="L35" s="82"/>
      <c r="M35" s="81">
        <f t="shared" si="0"/>
        <v>13.049180327868852</v>
      </c>
      <c r="N35" s="79"/>
    </row>
    <row r="36" spans="1:14" ht="24" x14ac:dyDescent="0.2">
      <c r="A36" s="77">
        <v>11</v>
      </c>
      <c r="B36" s="78" t="s">
        <v>543</v>
      </c>
      <c r="C36" s="62" t="s">
        <v>544</v>
      </c>
      <c r="D36" s="79" t="s">
        <v>504</v>
      </c>
      <c r="E36" s="80">
        <v>11.8</v>
      </c>
      <c r="F36" s="64" t="s">
        <v>545</v>
      </c>
      <c r="G36" s="64">
        <v>140.30000000000001</v>
      </c>
      <c r="H36" s="81"/>
      <c r="I36" s="81"/>
      <c r="J36" s="64" t="s">
        <v>546</v>
      </c>
      <c r="K36" s="64">
        <v>1832.3</v>
      </c>
      <c r="L36" s="82"/>
      <c r="M36" s="81">
        <f t="shared" si="0"/>
        <v>13.059871703492515</v>
      </c>
      <c r="N36" s="79"/>
    </row>
    <row r="37" spans="1:14" ht="24" x14ac:dyDescent="0.2">
      <c r="A37" s="77">
        <v>12</v>
      </c>
      <c r="B37" s="78" t="s">
        <v>543</v>
      </c>
      <c r="C37" s="62" t="s">
        <v>547</v>
      </c>
      <c r="D37" s="79" t="s">
        <v>504</v>
      </c>
      <c r="E37" s="80">
        <v>0.43</v>
      </c>
      <c r="F37" s="64" t="s">
        <v>545</v>
      </c>
      <c r="G37" s="64">
        <v>5.1100000000000003</v>
      </c>
      <c r="H37" s="81"/>
      <c r="I37" s="81"/>
      <c r="J37" s="64" t="s">
        <v>546</v>
      </c>
      <c r="K37" s="64">
        <v>66.77</v>
      </c>
      <c r="L37" s="82"/>
      <c r="M37" s="81">
        <f t="shared" si="0"/>
        <v>13.066536203522503</v>
      </c>
      <c r="N37" s="79"/>
    </row>
    <row r="38" spans="1:14" ht="24" x14ac:dyDescent="0.2">
      <c r="A38" s="77">
        <v>13</v>
      </c>
      <c r="B38" s="78" t="s">
        <v>543</v>
      </c>
      <c r="C38" s="62" t="s">
        <v>548</v>
      </c>
      <c r="D38" s="79" t="s">
        <v>504</v>
      </c>
      <c r="E38" s="80">
        <v>11.37</v>
      </c>
      <c r="F38" s="64" t="s">
        <v>545</v>
      </c>
      <c r="G38" s="64">
        <v>135.19</v>
      </c>
      <c r="H38" s="81"/>
      <c r="I38" s="81"/>
      <c r="J38" s="64" t="s">
        <v>546</v>
      </c>
      <c r="K38" s="64">
        <v>1765.53</v>
      </c>
      <c r="L38" s="82"/>
      <c r="M38" s="81">
        <f t="shared" si="0"/>
        <v>13.059619794363488</v>
      </c>
      <c r="N38" s="79"/>
    </row>
    <row r="39" spans="1:14" ht="24" x14ac:dyDescent="0.2">
      <c r="A39" s="77">
        <v>14</v>
      </c>
      <c r="B39" s="78" t="s">
        <v>549</v>
      </c>
      <c r="C39" s="62" t="s">
        <v>544</v>
      </c>
      <c r="D39" s="79" t="s">
        <v>504</v>
      </c>
      <c r="E39" s="80">
        <v>52.58</v>
      </c>
      <c r="F39" s="64" t="s">
        <v>550</v>
      </c>
      <c r="G39" s="64">
        <v>639.36</v>
      </c>
      <c r="H39" s="81"/>
      <c r="I39" s="81"/>
      <c r="J39" s="64" t="s">
        <v>551</v>
      </c>
      <c r="K39" s="64">
        <v>8348.1200000000008</v>
      </c>
      <c r="L39" s="82"/>
      <c r="M39" s="81">
        <f t="shared" si="0"/>
        <v>13.056994494494495</v>
      </c>
      <c r="N39" s="79"/>
    </row>
    <row r="40" spans="1:14" ht="24" x14ac:dyDescent="0.2">
      <c r="A40" s="77">
        <v>15</v>
      </c>
      <c r="B40" s="78" t="s">
        <v>549</v>
      </c>
      <c r="C40" s="62" t="s">
        <v>552</v>
      </c>
      <c r="D40" s="79" t="s">
        <v>504</v>
      </c>
      <c r="E40" s="80">
        <v>0.65</v>
      </c>
      <c r="F40" s="64" t="s">
        <v>550</v>
      </c>
      <c r="G40" s="64">
        <v>7.9</v>
      </c>
      <c r="H40" s="81"/>
      <c r="I40" s="81"/>
      <c r="J40" s="64" t="s">
        <v>551</v>
      </c>
      <c r="K40" s="64">
        <v>103.2</v>
      </c>
      <c r="L40" s="82"/>
      <c r="M40" s="81">
        <f t="shared" si="0"/>
        <v>13.063291139240507</v>
      </c>
      <c r="N40" s="79"/>
    </row>
    <row r="41" spans="1:14" ht="24" x14ac:dyDescent="0.2">
      <c r="A41" s="77">
        <v>16</v>
      </c>
      <c r="B41" s="78" t="s">
        <v>549</v>
      </c>
      <c r="C41" s="62" t="s">
        <v>553</v>
      </c>
      <c r="D41" s="79" t="s">
        <v>504</v>
      </c>
      <c r="E41" s="80">
        <v>51.93</v>
      </c>
      <c r="F41" s="64" t="s">
        <v>550</v>
      </c>
      <c r="G41" s="64">
        <v>631.46</v>
      </c>
      <c r="H41" s="81"/>
      <c r="I41" s="81"/>
      <c r="J41" s="64" t="s">
        <v>551</v>
      </c>
      <c r="K41" s="64">
        <v>8244.92</v>
      </c>
      <c r="L41" s="82"/>
      <c r="M41" s="81">
        <f t="shared" si="0"/>
        <v>13.056915719127101</v>
      </c>
      <c r="N41" s="79"/>
    </row>
    <row r="42" spans="1:14" ht="24" x14ac:dyDescent="0.2">
      <c r="A42" s="77">
        <v>17</v>
      </c>
      <c r="B42" s="78" t="s">
        <v>554</v>
      </c>
      <c r="C42" s="62" t="s">
        <v>555</v>
      </c>
      <c r="D42" s="79" t="s">
        <v>504</v>
      </c>
      <c r="E42" s="80">
        <v>14.06</v>
      </c>
      <c r="F42" s="64" t="s">
        <v>556</v>
      </c>
      <c r="G42" s="64">
        <v>176.31</v>
      </c>
      <c r="H42" s="81"/>
      <c r="I42" s="81"/>
      <c r="J42" s="64" t="s">
        <v>557</v>
      </c>
      <c r="K42" s="64">
        <v>2301.62</v>
      </c>
      <c r="L42" s="82"/>
      <c r="M42" s="81">
        <f t="shared" si="0"/>
        <v>13.05439283080937</v>
      </c>
      <c r="N42" s="79"/>
    </row>
    <row r="43" spans="1:14" ht="24" x14ac:dyDescent="0.2">
      <c r="A43" s="77">
        <v>18</v>
      </c>
      <c r="B43" s="78" t="s">
        <v>558</v>
      </c>
      <c r="C43" s="62" t="s">
        <v>544</v>
      </c>
      <c r="D43" s="79" t="s">
        <v>504</v>
      </c>
      <c r="E43" s="80">
        <v>48.24</v>
      </c>
      <c r="F43" s="64" t="s">
        <v>559</v>
      </c>
      <c r="G43" s="64">
        <v>613.61</v>
      </c>
      <c r="H43" s="81"/>
      <c r="I43" s="81"/>
      <c r="J43" s="64" t="s">
        <v>560</v>
      </c>
      <c r="K43" s="64">
        <v>8011.69</v>
      </c>
      <c r="L43" s="82"/>
      <c r="M43" s="81">
        <f t="shared" si="0"/>
        <v>13.056648359707305</v>
      </c>
      <c r="N43" s="79"/>
    </row>
    <row r="44" spans="1:14" ht="24" x14ac:dyDescent="0.2">
      <c r="A44" s="77">
        <v>19</v>
      </c>
      <c r="B44" s="78" t="s">
        <v>558</v>
      </c>
      <c r="C44" s="62" t="s">
        <v>561</v>
      </c>
      <c r="D44" s="79" t="s">
        <v>504</v>
      </c>
      <c r="E44" s="80">
        <v>0.06</v>
      </c>
      <c r="F44" s="64" t="s">
        <v>559</v>
      </c>
      <c r="G44" s="64">
        <v>0.76</v>
      </c>
      <c r="H44" s="81"/>
      <c r="I44" s="81"/>
      <c r="J44" s="64" t="s">
        <v>560</v>
      </c>
      <c r="K44" s="64">
        <v>9.9600000000000009</v>
      </c>
      <c r="L44" s="82"/>
      <c r="M44" s="81">
        <f t="shared" si="0"/>
        <v>13.105263157894738</v>
      </c>
      <c r="N44" s="79"/>
    </row>
    <row r="45" spans="1:14" ht="24" x14ac:dyDescent="0.2">
      <c r="A45" s="77">
        <v>20</v>
      </c>
      <c r="B45" s="78" t="s">
        <v>558</v>
      </c>
      <c r="C45" s="62" t="s">
        <v>562</v>
      </c>
      <c r="D45" s="79" t="s">
        <v>504</v>
      </c>
      <c r="E45" s="80">
        <v>48.18</v>
      </c>
      <c r="F45" s="64" t="s">
        <v>559</v>
      </c>
      <c r="G45" s="64">
        <v>612.85</v>
      </c>
      <c r="H45" s="81"/>
      <c r="I45" s="81"/>
      <c r="J45" s="64" t="s">
        <v>560</v>
      </c>
      <c r="K45" s="64">
        <v>8001.73</v>
      </c>
      <c r="L45" s="82"/>
      <c r="M45" s="81">
        <f t="shared" si="0"/>
        <v>13.056588072122052</v>
      </c>
      <c r="N45" s="79"/>
    </row>
    <row r="46" spans="1:14" ht="24" x14ac:dyDescent="0.2">
      <c r="A46" s="77">
        <v>21</v>
      </c>
      <c r="B46" s="78" t="s">
        <v>563</v>
      </c>
      <c r="C46" s="62" t="s">
        <v>564</v>
      </c>
      <c r="D46" s="79" t="s">
        <v>504</v>
      </c>
      <c r="E46" s="80">
        <v>21.16</v>
      </c>
      <c r="F46" s="64" t="s">
        <v>565</v>
      </c>
      <c r="G46" s="64">
        <v>276.98</v>
      </c>
      <c r="H46" s="81"/>
      <c r="I46" s="81"/>
      <c r="J46" s="64" t="s">
        <v>566</v>
      </c>
      <c r="K46" s="64">
        <v>3614.97</v>
      </c>
      <c r="L46" s="82"/>
      <c r="M46" s="81">
        <f t="shared" si="0"/>
        <v>13.051375550581268</v>
      </c>
      <c r="N46" s="79"/>
    </row>
    <row r="47" spans="1:14" ht="24" x14ac:dyDescent="0.2">
      <c r="A47" s="77">
        <v>22</v>
      </c>
      <c r="B47" s="78" t="s">
        <v>567</v>
      </c>
      <c r="C47" s="62" t="s">
        <v>568</v>
      </c>
      <c r="D47" s="79" t="s">
        <v>504</v>
      </c>
      <c r="E47" s="80">
        <v>9.52</v>
      </c>
      <c r="F47" s="64" t="s">
        <v>569</v>
      </c>
      <c r="G47" s="64">
        <v>128.13</v>
      </c>
      <c r="H47" s="81"/>
      <c r="I47" s="81"/>
      <c r="J47" s="64" t="s">
        <v>570</v>
      </c>
      <c r="K47" s="64">
        <v>1673.24</v>
      </c>
      <c r="L47" s="82"/>
      <c r="M47" s="81">
        <f t="shared" si="0"/>
        <v>13.058924529774448</v>
      </c>
      <c r="N47" s="79"/>
    </row>
    <row r="48" spans="1:14" ht="24" x14ac:dyDescent="0.2">
      <c r="A48" s="77">
        <v>23</v>
      </c>
      <c r="B48" s="78" t="s">
        <v>571</v>
      </c>
      <c r="C48" s="62" t="s">
        <v>572</v>
      </c>
      <c r="D48" s="79" t="s">
        <v>504</v>
      </c>
      <c r="E48" s="80">
        <v>6</v>
      </c>
      <c r="F48" s="64" t="s">
        <v>573</v>
      </c>
      <c r="G48" s="64">
        <v>81.84</v>
      </c>
      <c r="H48" s="81"/>
      <c r="I48" s="81"/>
      <c r="J48" s="64" t="s">
        <v>574</v>
      </c>
      <c r="K48" s="64">
        <v>1068.8399999999999</v>
      </c>
      <c r="L48" s="82"/>
      <c r="M48" s="81">
        <f t="shared" si="0"/>
        <v>13.060117302052785</v>
      </c>
      <c r="N48" s="79"/>
    </row>
    <row r="49" spans="1:14" ht="24" x14ac:dyDescent="0.2">
      <c r="A49" s="77">
        <v>24</v>
      </c>
      <c r="B49" s="78" t="s">
        <v>575</v>
      </c>
      <c r="C49" s="62" t="s">
        <v>576</v>
      </c>
      <c r="D49" s="79" t="s">
        <v>504</v>
      </c>
      <c r="E49" s="80">
        <v>21.86</v>
      </c>
      <c r="F49" s="64" t="s">
        <v>577</v>
      </c>
      <c r="G49" s="64">
        <v>306.48</v>
      </c>
      <c r="H49" s="81"/>
      <c r="I49" s="81"/>
      <c r="J49" s="64" t="s">
        <v>578</v>
      </c>
      <c r="K49" s="64">
        <v>4001.91</v>
      </c>
      <c r="L49" s="82"/>
      <c r="M49" s="81">
        <f t="shared" si="0"/>
        <v>13.057654659357869</v>
      </c>
      <c r="N49" s="79"/>
    </row>
    <row r="50" spans="1:14" ht="24" x14ac:dyDescent="0.2">
      <c r="A50" s="77">
        <v>25</v>
      </c>
      <c r="B50" s="78" t="s">
        <v>579</v>
      </c>
      <c r="C50" s="62" t="s">
        <v>580</v>
      </c>
      <c r="D50" s="79" t="s">
        <v>504</v>
      </c>
      <c r="E50" s="80">
        <v>6.55</v>
      </c>
      <c r="F50" s="64" t="s">
        <v>581</v>
      </c>
      <c r="G50" s="64">
        <v>106.96</v>
      </c>
      <c r="H50" s="81"/>
      <c r="I50" s="81"/>
      <c r="J50" s="64" t="s">
        <v>582</v>
      </c>
      <c r="K50" s="64">
        <v>1396.65</v>
      </c>
      <c r="L50" s="82"/>
      <c r="M50" s="81">
        <f t="shared" si="0"/>
        <v>13.057685115931191</v>
      </c>
      <c r="N50" s="79"/>
    </row>
    <row r="51" spans="1:14" s="96" customFormat="1" x14ac:dyDescent="0.2">
      <c r="A51" s="92"/>
      <c r="B51" s="93"/>
      <c r="C51" s="94" t="s">
        <v>1193</v>
      </c>
      <c r="D51" s="91" t="s">
        <v>1194</v>
      </c>
      <c r="E51" s="95"/>
      <c r="F51" s="71"/>
      <c r="G51" s="71">
        <v>3404.2300000000005</v>
      </c>
      <c r="H51" s="89"/>
      <c r="I51" s="89"/>
      <c r="J51" s="71"/>
      <c r="K51" s="71">
        <v>44451.369999999988</v>
      </c>
      <c r="L51" s="90"/>
      <c r="M51" s="89">
        <f t="shared" si="0"/>
        <v>13.057687054047459</v>
      </c>
      <c r="N51" s="91"/>
    </row>
    <row r="52" spans="1:14" s="96" customFormat="1" x14ac:dyDescent="0.2">
      <c r="A52" s="92"/>
      <c r="B52" s="93"/>
      <c r="C52" s="94" t="s">
        <v>1193</v>
      </c>
      <c r="D52" s="91" t="s">
        <v>1194</v>
      </c>
      <c r="E52" s="95"/>
      <c r="F52" s="71"/>
      <c r="G52" s="71">
        <v>6808.4600000000009</v>
      </c>
      <c r="H52" s="89"/>
      <c r="I52" s="89"/>
      <c r="J52" s="71"/>
      <c r="K52" s="71">
        <v>88902.739999999976</v>
      </c>
      <c r="L52" s="90"/>
      <c r="M52" s="89">
        <f t="shared" si="0"/>
        <v>13.057687054047459</v>
      </c>
      <c r="N52" s="91"/>
    </row>
    <row r="53" spans="1:14" s="96" customFormat="1" ht="24" x14ac:dyDescent="0.2">
      <c r="A53" s="92"/>
      <c r="B53" s="93"/>
      <c r="C53" s="94" t="s">
        <v>1191</v>
      </c>
      <c r="D53" s="91"/>
      <c r="E53" s="95"/>
      <c r="F53" s="71"/>
      <c r="G53" s="71">
        <v>3406</v>
      </c>
      <c r="H53" s="89"/>
      <c r="I53" s="89"/>
      <c r="J53" s="71"/>
      <c r="K53" s="71">
        <v>44455</v>
      </c>
      <c r="L53" s="90"/>
      <c r="M53" s="89">
        <f t="shared" si="0"/>
        <v>13.051967116852612</v>
      </c>
      <c r="N53" s="91"/>
    </row>
    <row r="54" spans="1:14" ht="24" x14ac:dyDescent="0.2">
      <c r="A54" s="77">
        <v>26</v>
      </c>
      <c r="B54" s="78">
        <v>2</v>
      </c>
      <c r="C54" s="62" t="s">
        <v>583</v>
      </c>
      <c r="D54" s="79" t="s">
        <v>504</v>
      </c>
      <c r="E54" s="80">
        <v>47.62</v>
      </c>
      <c r="F54" s="64">
        <v>15.455690886182277</v>
      </c>
      <c r="G54" s="64">
        <v>736</v>
      </c>
      <c r="H54" s="81"/>
      <c r="I54" s="81"/>
      <c r="J54" s="64">
        <v>202.16295674086518</v>
      </c>
      <c r="K54" s="64">
        <v>9627</v>
      </c>
      <c r="L54" s="82"/>
      <c r="M54" s="81">
        <f t="shared" si="0"/>
        <v>13.080163043478262</v>
      </c>
      <c r="N54" s="79"/>
    </row>
    <row r="55" spans="1:14" s="96" customFormat="1" ht="24" x14ac:dyDescent="0.2">
      <c r="A55" s="92"/>
      <c r="B55" s="93"/>
      <c r="C55" s="94" t="s">
        <v>1192</v>
      </c>
      <c r="D55" s="91"/>
      <c r="E55" s="95"/>
      <c r="F55" s="71"/>
      <c r="G55" s="71">
        <v>736</v>
      </c>
      <c r="H55" s="89"/>
      <c r="I55" s="89"/>
      <c r="J55" s="71"/>
      <c r="K55" s="71">
        <v>9627</v>
      </c>
      <c r="L55" s="90"/>
      <c r="M55" s="89">
        <f t="shared" si="0"/>
        <v>13.080163043478262</v>
      </c>
      <c r="N55" s="91"/>
    </row>
    <row r="56" spans="1:14" ht="17.850000000000001" customHeight="1" x14ac:dyDescent="0.2">
      <c r="A56" s="120" t="s">
        <v>585</v>
      </c>
      <c r="B56" s="98"/>
      <c r="C56" s="98"/>
      <c r="D56" s="98"/>
      <c r="E56" s="98"/>
      <c r="F56" s="98"/>
      <c r="G56" s="98"/>
      <c r="H56" s="98"/>
      <c r="I56" s="98"/>
      <c r="J56" s="98"/>
      <c r="K56" s="98"/>
      <c r="L56" s="98"/>
      <c r="M56" s="98"/>
      <c r="N56" s="98"/>
    </row>
    <row r="57" spans="1:14" ht="36" x14ac:dyDescent="0.2">
      <c r="A57" s="77">
        <v>27</v>
      </c>
      <c r="B57" s="78">
        <v>10201</v>
      </c>
      <c r="C57" s="62" t="s">
        <v>586</v>
      </c>
      <c r="D57" s="79" t="s">
        <v>587</v>
      </c>
      <c r="E57" s="80">
        <v>2.25</v>
      </c>
      <c r="F57" s="64" t="s">
        <v>588</v>
      </c>
      <c r="G57" s="64">
        <v>9.4499999999999993</v>
      </c>
      <c r="H57" s="81"/>
      <c r="I57" s="81"/>
      <c r="J57" s="64" t="s">
        <v>589</v>
      </c>
      <c r="K57" s="64">
        <v>36</v>
      </c>
      <c r="L57" s="82"/>
      <c r="M57" s="81">
        <f t="shared" ref="M57:M88" si="1">IF(ISNUMBER(K57/G57),IF(NOT(K57/G57=0),K57/G57, " "), " ")</f>
        <v>3.8095238095238098</v>
      </c>
      <c r="N57" s="79" t="s">
        <v>590</v>
      </c>
    </row>
    <row r="58" spans="1:14" ht="36" x14ac:dyDescent="0.2">
      <c r="A58" s="77">
        <v>28</v>
      </c>
      <c r="B58" s="78">
        <v>21102</v>
      </c>
      <c r="C58" s="62" t="s">
        <v>591</v>
      </c>
      <c r="D58" s="79" t="s">
        <v>587</v>
      </c>
      <c r="E58" s="80">
        <v>0.02</v>
      </c>
      <c r="F58" s="64" t="s">
        <v>592</v>
      </c>
      <c r="G58" s="64">
        <v>2.68</v>
      </c>
      <c r="H58" s="81"/>
      <c r="I58" s="81"/>
      <c r="J58" s="64" t="s">
        <v>593</v>
      </c>
      <c r="K58" s="64">
        <v>16.68</v>
      </c>
      <c r="L58" s="82"/>
      <c r="M58" s="81">
        <f t="shared" si="1"/>
        <v>6.2238805970149249</v>
      </c>
      <c r="N58" s="79" t="s">
        <v>590</v>
      </c>
    </row>
    <row r="59" spans="1:14" ht="36" x14ac:dyDescent="0.2">
      <c r="A59" s="77">
        <v>29</v>
      </c>
      <c r="B59" s="78">
        <v>21141</v>
      </c>
      <c r="C59" s="62" t="s">
        <v>594</v>
      </c>
      <c r="D59" s="79" t="s">
        <v>587</v>
      </c>
      <c r="E59" s="80">
        <v>2.35</v>
      </c>
      <c r="F59" s="64" t="s">
        <v>592</v>
      </c>
      <c r="G59" s="64">
        <v>315.07</v>
      </c>
      <c r="H59" s="81"/>
      <c r="I59" s="81"/>
      <c r="J59" s="64" t="s">
        <v>595</v>
      </c>
      <c r="K59" s="64">
        <v>1882.35</v>
      </c>
      <c r="L59" s="82"/>
      <c r="M59" s="81">
        <f t="shared" si="1"/>
        <v>5.9743866442377884</v>
      </c>
      <c r="N59" s="79" t="s">
        <v>590</v>
      </c>
    </row>
    <row r="60" spans="1:14" ht="36" x14ac:dyDescent="0.2">
      <c r="A60" s="77">
        <v>30</v>
      </c>
      <c r="B60" s="78">
        <v>21143</v>
      </c>
      <c r="C60" s="62" t="s">
        <v>596</v>
      </c>
      <c r="D60" s="79" t="s">
        <v>587</v>
      </c>
      <c r="E60" s="80">
        <v>10.28</v>
      </c>
      <c r="F60" s="64" t="s">
        <v>597</v>
      </c>
      <c r="G60" s="64">
        <v>1820.69</v>
      </c>
      <c r="H60" s="81"/>
      <c r="I60" s="81"/>
      <c r="J60" s="64" t="s">
        <v>598</v>
      </c>
      <c r="K60" s="64">
        <v>10074.4</v>
      </c>
      <c r="L60" s="82"/>
      <c r="M60" s="81">
        <f t="shared" si="1"/>
        <v>5.5332868308168877</v>
      </c>
      <c r="N60" s="79" t="s">
        <v>590</v>
      </c>
    </row>
    <row r="61" spans="1:14" ht="36" x14ac:dyDescent="0.2">
      <c r="A61" s="77">
        <v>31</v>
      </c>
      <c r="B61" s="78">
        <v>21243</v>
      </c>
      <c r="C61" s="62" t="s">
        <v>599</v>
      </c>
      <c r="D61" s="79" t="s">
        <v>587</v>
      </c>
      <c r="E61" s="80">
        <v>0.22</v>
      </c>
      <c r="F61" s="64" t="s">
        <v>600</v>
      </c>
      <c r="G61" s="64">
        <v>23.6</v>
      </c>
      <c r="H61" s="81"/>
      <c r="I61" s="81"/>
      <c r="J61" s="64" t="s">
        <v>601</v>
      </c>
      <c r="K61" s="64">
        <v>143.22</v>
      </c>
      <c r="L61" s="82"/>
      <c r="M61" s="81">
        <f t="shared" si="1"/>
        <v>6.06864406779661</v>
      </c>
      <c r="N61" s="79" t="s">
        <v>590</v>
      </c>
    </row>
    <row r="62" spans="1:14" ht="36" x14ac:dyDescent="0.2">
      <c r="A62" s="77">
        <v>32</v>
      </c>
      <c r="B62" s="78">
        <v>30101</v>
      </c>
      <c r="C62" s="62" t="s">
        <v>602</v>
      </c>
      <c r="D62" s="79" t="s">
        <v>587</v>
      </c>
      <c r="E62" s="80">
        <v>0.28000000000000003</v>
      </c>
      <c r="F62" s="64" t="s">
        <v>603</v>
      </c>
      <c r="G62" s="64">
        <v>31.24</v>
      </c>
      <c r="H62" s="81"/>
      <c r="I62" s="81"/>
      <c r="J62" s="64" t="s">
        <v>604</v>
      </c>
      <c r="K62" s="64">
        <v>148.12</v>
      </c>
      <c r="L62" s="82"/>
      <c r="M62" s="81">
        <f t="shared" si="1"/>
        <v>4.7413572343149815</v>
      </c>
      <c r="N62" s="79" t="s">
        <v>590</v>
      </c>
    </row>
    <row r="63" spans="1:14" ht="36" x14ac:dyDescent="0.2">
      <c r="A63" s="77">
        <v>33</v>
      </c>
      <c r="B63" s="78">
        <v>30303</v>
      </c>
      <c r="C63" s="62" t="s">
        <v>605</v>
      </c>
      <c r="D63" s="79" t="s">
        <v>587</v>
      </c>
      <c r="E63" s="80">
        <v>9.91</v>
      </c>
      <c r="F63" s="64" t="s">
        <v>606</v>
      </c>
      <c r="G63" s="64">
        <v>10.51</v>
      </c>
      <c r="H63" s="81"/>
      <c r="I63" s="81"/>
      <c r="J63" s="64" t="s">
        <v>607</v>
      </c>
      <c r="K63" s="64">
        <v>49.55</v>
      </c>
      <c r="L63" s="82"/>
      <c r="M63" s="81">
        <f t="shared" si="1"/>
        <v>4.7145575642245481</v>
      </c>
      <c r="N63" s="79" t="s">
        <v>590</v>
      </c>
    </row>
    <row r="64" spans="1:14" ht="36" x14ac:dyDescent="0.2">
      <c r="A64" s="77">
        <v>34</v>
      </c>
      <c r="B64" s="78">
        <v>31901</v>
      </c>
      <c r="C64" s="62" t="s">
        <v>608</v>
      </c>
      <c r="D64" s="79" t="s">
        <v>587</v>
      </c>
      <c r="E64" s="80">
        <v>0.24</v>
      </c>
      <c r="F64" s="64" t="s">
        <v>609</v>
      </c>
      <c r="G64" s="64">
        <v>0.33</v>
      </c>
      <c r="H64" s="81"/>
      <c r="I64" s="81"/>
      <c r="J64" s="64" t="s">
        <v>607</v>
      </c>
      <c r="K64" s="64">
        <v>1.2</v>
      </c>
      <c r="L64" s="82"/>
      <c r="M64" s="81">
        <f t="shared" si="1"/>
        <v>3.6363636363636362</v>
      </c>
      <c r="N64" s="79" t="s">
        <v>610</v>
      </c>
    </row>
    <row r="65" spans="1:14" ht="36" x14ac:dyDescent="0.2">
      <c r="A65" s="77">
        <v>35</v>
      </c>
      <c r="B65" s="78">
        <v>40102</v>
      </c>
      <c r="C65" s="62" t="s">
        <v>611</v>
      </c>
      <c r="D65" s="79" t="s">
        <v>587</v>
      </c>
      <c r="E65" s="80">
        <v>8.34</v>
      </c>
      <c r="F65" s="64" t="s">
        <v>612</v>
      </c>
      <c r="G65" s="64">
        <v>259.87</v>
      </c>
      <c r="H65" s="81"/>
      <c r="I65" s="81"/>
      <c r="J65" s="64" t="s">
        <v>613</v>
      </c>
      <c r="K65" s="64">
        <v>1934.88</v>
      </c>
      <c r="L65" s="82"/>
      <c r="M65" s="81">
        <f t="shared" si="1"/>
        <v>7.4455689383153114</v>
      </c>
      <c r="N65" s="79" t="s">
        <v>590</v>
      </c>
    </row>
    <row r="66" spans="1:14" ht="36" x14ac:dyDescent="0.2">
      <c r="A66" s="77">
        <v>36</v>
      </c>
      <c r="B66" s="78">
        <v>40202</v>
      </c>
      <c r="C66" s="62" t="s">
        <v>614</v>
      </c>
      <c r="D66" s="79" t="s">
        <v>587</v>
      </c>
      <c r="E66" s="80">
        <v>8.7799999999999994</v>
      </c>
      <c r="F66" s="64" t="s">
        <v>615</v>
      </c>
      <c r="G66" s="64">
        <v>304.06</v>
      </c>
      <c r="H66" s="81"/>
      <c r="I66" s="81"/>
      <c r="J66" s="64" t="s">
        <v>616</v>
      </c>
      <c r="K66" s="64">
        <v>930.68</v>
      </c>
      <c r="L66" s="82"/>
      <c r="M66" s="81">
        <f t="shared" si="1"/>
        <v>3.0608432546207984</v>
      </c>
      <c r="N66" s="79" t="s">
        <v>590</v>
      </c>
    </row>
    <row r="67" spans="1:14" ht="36" x14ac:dyDescent="0.2">
      <c r="A67" s="77">
        <v>37</v>
      </c>
      <c r="B67" s="78">
        <v>40502</v>
      </c>
      <c r="C67" s="62" t="s">
        <v>617</v>
      </c>
      <c r="D67" s="79" t="s">
        <v>587</v>
      </c>
      <c r="E67" s="80">
        <v>0.75</v>
      </c>
      <c r="F67" s="64" t="s">
        <v>618</v>
      </c>
      <c r="G67" s="64">
        <v>5.88</v>
      </c>
      <c r="H67" s="81"/>
      <c r="I67" s="81"/>
      <c r="J67" s="64" t="s">
        <v>619</v>
      </c>
      <c r="K67" s="64">
        <v>34.5</v>
      </c>
      <c r="L67" s="82"/>
      <c r="M67" s="81">
        <f t="shared" si="1"/>
        <v>5.8673469387755102</v>
      </c>
      <c r="N67" s="79" t="s">
        <v>590</v>
      </c>
    </row>
    <row r="68" spans="1:14" ht="36" x14ac:dyDescent="0.2">
      <c r="A68" s="77">
        <v>38</v>
      </c>
      <c r="B68" s="78">
        <v>40504</v>
      </c>
      <c r="C68" s="62" t="s">
        <v>620</v>
      </c>
      <c r="D68" s="79" t="s">
        <v>587</v>
      </c>
      <c r="E68" s="80">
        <v>2.95</v>
      </c>
      <c r="F68" s="64" t="s">
        <v>621</v>
      </c>
      <c r="G68" s="64">
        <v>3.8</v>
      </c>
      <c r="H68" s="81"/>
      <c r="I68" s="81"/>
      <c r="J68" s="64" t="s">
        <v>607</v>
      </c>
      <c r="K68" s="64">
        <v>14.75</v>
      </c>
      <c r="L68" s="82"/>
      <c r="M68" s="81">
        <f t="shared" si="1"/>
        <v>3.8815789473684212</v>
      </c>
      <c r="N68" s="79" t="s">
        <v>590</v>
      </c>
    </row>
    <row r="69" spans="1:14" ht="36" x14ac:dyDescent="0.2">
      <c r="A69" s="77">
        <v>39</v>
      </c>
      <c r="B69" s="78">
        <v>41803</v>
      </c>
      <c r="C69" s="62" t="s">
        <v>622</v>
      </c>
      <c r="D69" s="79" t="s">
        <v>587</v>
      </c>
      <c r="E69" s="80">
        <v>2.7</v>
      </c>
      <c r="F69" s="64" t="s">
        <v>623</v>
      </c>
      <c r="G69" s="64">
        <v>22.01</v>
      </c>
      <c r="H69" s="81"/>
      <c r="I69" s="81"/>
      <c r="J69" s="64" t="s">
        <v>624</v>
      </c>
      <c r="K69" s="64">
        <v>78.3</v>
      </c>
      <c r="L69" s="82"/>
      <c r="M69" s="81">
        <f t="shared" si="1"/>
        <v>3.557473875511131</v>
      </c>
      <c r="N69" s="79" t="s">
        <v>590</v>
      </c>
    </row>
    <row r="70" spans="1:14" ht="36" x14ac:dyDescent="0.2">
      <c r="A70" s="77">
        <v>40</v>
      </c>
      <c r="B70" s="78">
        <v>41900</v>
      </c>
      <c r="C70" s="62" t="s">
        <v>625</v>
      </c>
      <c r="D70" s="79" t="s">
        <v>587</v>
      </c>
      <c r="E70" s="80">
        <v>2.04</v>
      </c>
      <c r="F70" s="64" t="s">
        <v>626</v>
      </c>
      <c r="G70" s="64">
        <v>116.12</v>
      </c>
      <c r="H70" s="81"/>
      <c r="I70" s="81"/>
      <c r="J70" s="64" t="s">
        <v>627</v>
      </c>
      <c r="K70" s="64">
        <v>326.39999999999998</v>
      </c>
      <c r="L70" s="82"/>
      <c r="M70" s="81">
        <f t="shared" si="1"/>
        <v>2.8108852910781947</v>
      </c>
      <c r="N70" s="79" t="s">
        <v>590</v>
      </c>
    </row>
    <row r="71" spans="1:14" ht="48" x14ac:dyDescent="0.2">
      <c r="A71" s="77">
        <v>41</v>
      </c>
      <c r="B71" s="78">
        <v>50101</v>
      </c>
      <c r="C71" s="62" t="s">
        <v>628</v>
      </c>
      <c r="D71" s="79" t="s">
        <v>587</v>
      </c>
      <c r="E71" s="80">
        <v>8.5500000000000007</v>
      </c>
      <c r="F71" s="64" t="s">
        <v>629</v>
      </c>
      <c r="G71" s="64">
        <v>536.52</v>
      </c>
      <c r="H71" s="81"/>
      <c r="I71" s="81"/>
      <c r="J71" s="64" t="s">
        <v>630</v>
      </c>
      <c r="K71" s="64">
        <v>3599.55</v>
      </c>
      <c r="L71" s="82"/>
      <c r="M71" s="81">
        <f t="shared" si="1"/>
        <v>6.709069559382689</v>
      </c>
      <c r="N71" s="79" t="s">
        <v>590</v>
      </c>
    </row>
    <row r="72" spans="1:14" ht="48" x14ac:dyDescent="0.2">
      <c r="A72" s="77">
        <v>42</v>
      </c>
      <c r="B72" s="78">
        <v>60247</v>
      </c>
      <c r="C72" s="62" t="s">
        <v>631</v>
      </c>
      <c r="D72" s="79" t="s">
        <v>587</v>
      </c>
      <c r="E72" s="80">
        <v>2.34</v>
      </c>
      <c r="F72" s="64" t="s">
        <v>632</v>
      </c>
      <c r="G72" s="64">
        <v>288.08</v>
      </c>
      <c r="H72" s="81"/>
      <c r="I72" s="81"/>
      <c r="J72" s="64" t="s">
        <v>633</v>
      </c>
      <c r="K72" s="64">
        <v>1743.3</v>
      </c>
      <c r="L72" s="82"/>
      <c r="M72" s="81">
        <f t="shared" si="1"/>
        <v>6.0514440433212995</v>
      </c>
      <c r="N72" s="79" t="s">
        <v>590</v>
      </c>
    </row>
    <row r="73" spans="1:14" ht="48" x14ac:dyDescent="0.2">
      <c r="A73" s="77">
        <v>43</v>
      </c>
      <c r="B73" s="78">
        <v>60338</v>
      </c>
      <c r="C73" s="62" t="s">
        <v>634</v>
      </c>
      <c r="D73" s="79" t="s">
        <v>587</v>
      </c>
      <c r="E73" s="80">
        <v>0.09</v>
      </c>
      <c r="F73" s="64" t="s">
        <v>635</v>
      </c>
      <c r="G73" s="64">
        <v>9.4499999999999993</v>
      </c>
      <c r="H73" s="81"/>
      <c r="I73" s="81"/>
      <c r="J73" s="64" t="s">
        <v>636</v>
      </c>
      <c r="K73" s="64">
        <v>55.35</v>
      </c>
      <c r="L73" s="82"/>
      <c r="M73" s="81">
        <f t="shared" si="1"/>
        <v>5.8571428571428577</v>
      </c>
      <c r="N73" s="79" t="s">
        <v>590</v>
      </c>
    </row>
    <row r="74" spans="1:14" ht="36" x14ac:dyDescent="0.2">
      <c r="A74" s="77">
        <v>44</v>
      </c>
      <c r="B74" s="78">
        <v>70148</v>
      </c>
      <c r="C74" s="62" t="s">
        <v>637</v>
      </c>
      <c r="D74" s="79" t="s">
        <v>587</v>
      </c>
      <c r="E74" s="80">
        <v>0.4</v>
      </c>
      <c r="F74" s="64" t="s">
        <v>638</v>
      </c>
      <c r="G74" s="64">
        <v>28.56</v>
      </c>
      <c r="H74" s="81"/>
      <c r="I74" s="81"/>
      <c r="J74" s="64" t="s">
        <v>639</v>
      </c>
      <c r="K74" s="64">
        <v>251.2</v>
      </c>
      <c r="L74" s="82"/>
      <c r="M74" s="81">
        <f t="shared" si="1"/>
        <v>8.7955182072829139</v>
      </c>
      <c r="N74" s="79" t="s">
        <v>590</v>
      </c>
    </row>
    <row r="75" spans="1:14" ht="36" x14ac:dyDescent="0.2">
      <c r="A75" s="77">
        <v>45</v>
      </c>
      <c r="B75" s="78">
        <v>70149</v>
      </c>
      <c r="C75" s="62" t="s">
        <v>640</v>
      </c>
      <c r="D75" s="79" t="s">
        <v>587</v>
      </c>
      <c r="E75" s="80">
        <v>0.12</v>
      </c>
      <c r="F75" s="64" t="s">
        <v>641</v>
      </c>
      <c r="G75" s="64">
        <v>10.56</v>
      </c>
      <c r="H75" s="81"/>
      <c r="I75" s="81"/>
      <c r="J75" s="64" t="s">
        <v>642</v>
      </c>
      <c r="K75" s="64">
        <v>86.76</v>
      </c>
      <c r="L75" s="82"/>
      <c r="M75" s="81">
        <f t="shared" si="1"/>
        <v>8.2159090909090917</v>
      </c>
      <c r="N75" s="79" t="s">
        <v>590</v>
      </c>
    </row>
    <row r="76" spans="1:14" ht="36" x14ac:dyDescent="0.2">
      <c r="A76" s="77">
        <v>46</v>
      </c>
      <c r="B76" s="78">
        <v>111301</v>
      </c>
      <c r="C76" s="62" t="s">
        <v>643</v>
      </c>
      <c r="D76" s="79" t="s">
        <v>587</v>
      </c>
      <c r="E76" s="80">
        <v>0.35</v>
      </c>
      <c r="F76" s="64" t="s">
        <v>644</v>
      </c>
      <c r="G76" s="64">
        <v>0.19</v>
      </c>
      <c r="H76" s="81"/>
      <c r="I76" s="81"/>
      <c r="J76" s="64" t="s">
        <v>645</v>
      </c>
      <c r="K76" s="64">
        <v>1.05</v>
      </c>
      <c r="L76" s="82"/>
      <c r="M76" s="81">
        <f t="shared" si="1"/>
        <v>5.5263157894736841</v>
      </c>
      <c r="N76" s="79" t="s">
        <v>590</v>
      </c>
    </row>
    <row r="77" spans="1:14" ht="36" x14ac:dyDescent="0.2">
      <c r="A77" s="77">
        <v>47</v>
      </c>
      <c r="B77" s="78">
        <v>121011</v>
      </c>
      <c r="C77" s="62" t="s">
        <v>646</v>
      </c>
      <c r="D77" s="79" t="s">
        <v>587</v>
      </c>
      <c r="E77" s="80">
        <v>3.19</v>
      </c>
      <c r="F77" s="64" t="s">
        <v>647</v>
      </c>
      <c r="G77" s="64">
        <v>102.84</v>
      </c>
      <c r="H77" s="81"/>
      <c r="I77" s="81"/>
      <c r="J77" s="64" t="s">
        <v>648</v>
      </c>
      <c r="K77" s="64">
        <v>360.47</v>
      </c>
      <c r="L77" s="82"/>
      <c r="M77" s="81">
        <f t="shared" si="1"/>
        <v>3.5051536367172309</v>
      </c>
      <c r="N77" s="79" t="s">
        <v>590</v>
      </c>
    </row>
    <row r="78" spans="1:14" ht="36" x14ac:dyDescent="0.2">
      <c r="A78" s="77">
        <v>48</v>
      </c>
      <c r="B78" s="78">
        <v>121601</v>
      </c>
      <c r="C78" s="62" t="s">
        <v>649</v>
      </c>
      <c r="D78" s="79" t="s">
        <v>587</v>
      </c>
      <c r="E78" s="80">
        <v>0.84</v>
      </c>
      <c r="F78" s="64" t="s">
        <v>650</v>
      </c>
      <c r="G78" s="64">
        <v>101.7</v>
      </c>
      <c r="H78" s="81"/>
      <c r="I78" s="81"/>
      <c r="J78" s="64" t="s">
        <v>651</v>
      </c>
      <c r="K78" s="64">
        <v>571.20000000000005</v>
      </c>
      <c r="L78" s="82"/>
      <c r="M78" s="81">
        <f t="shared" si="1"/>
        <v>5.6165191740412981</v>
      </c>
      <c r="N78" s="79" t="s">
        <v>590</v>
      </c>
    </row>
    <row r="79" spans="1:14" ht="36" x14ac:dyDescent="0.2">
      <c r="A79" s="77">
        <v>49</v>
      </c>
      <c r="B79" s="78">
        <v>150202</v>
      </c>
      <c r="C79" s="62" t="s">
        <v>652</v>
      </c>
      <c r="D79" s="79" t="s">
        <v>587</v>
      </c>
      <c r="E79" s="80">
        <v>0.45</v>
      </c>
      <c r="F79" s="64" t="s">
        <v>653</v>
      </c>
      <c r="G79" s="64">
        <v>50.52</v>
      </c>
      <c r="H79" s="81"/>
      <c r="I79" s="81"/>
      <c r="J79" s="64" t="s">
        <v>654</v>
      </c>
      <c r="K79" s="64">
        <v>322.64999999999998</v>
      </c>
      <c r="L79" s="82"/>
      <c r="M79" s="81">
        <f t="shared" si="1"/>
        <v>6.3865795724465553</v>
      </c>
      <c r="N79" s="79" t="s">
        <v>590</v>
      </c>
    </row>
    <row r="80" spans="1:14" ht="36" x14ac:dyDescent="0.2">
      <c r="A80" s="77">
        <v>50</v>
      </c>
      <c r="B80" s="78">
        <v>150401</v>
      </c>
      <c r="C80" s="62" t="s">
        <v>655</v>
      </c>
      <c r="D80" s="79" t="s">
        <v>587</v>
      </c>
      <c r="E80" s="80">
        <v>0.3</v>
      </c>
      <c r="F80" s="64" t="s">
        <v>656</v>
      </c>
      <c r="G80" s="64">
        <v>1.01</v>
      </c>
      <c r="H80" s="81"/>
      <c r="I80" s="81"/>
      <c r="J80" s="64" t="s">
        <v>657</v>
      </c>
      <c r="K80" s="64">
        <v>3.9</v>
      </c>
      <c r="L80" s="82"/>
      <c r="M80" s="81">
        <f t="shared" si="1"/>
        <v>3.8613861386138613</v>
      </c>
      <c r="N80" s="79" t="s">
        <v>590</v>
      </c>
    </row>
    <row r="81" spans="1:14" ht="36" x14ac:dyDescent="0.2">
      <c r="A81" s="77">
        <v>51</v>
      </c>
      <c r="B81" s="78">
        <v>150701</v>
      </c>
      <c r="C81" s="62" t="s">
        <v>658</v>
      </c>
      <c r="D81" s="79" t="s">
        <v>587</v>
      </c>
      <c r="E81" s="80">
        <v>0.17</v>
      </c>
      <c r="F81" s="64" t="s">
        <v>659</v>
      </c>
      <c r="G81" s="64">
        <v>22.01</v>
      </c>
      <c r="H81" s="81"/>
      <c r="I81" s="81"/>
      <c r="J81" s="64" t="s">
        <v>660</v>
      </c>
      <c r="K81" s="64">
        <v>129.19999999999999</v>
      </c>
      <c r="L81" s="82"/>
      <c r="M81" s="81">
        <f t="shared" si="1"/>
        <v>5.8700590640617891</v>
      </c>
      <c r="N81" s="79" t="s">
        <v>590</v>
      </c>
    </row>
    <row r="82" spans="1:14" ht="36" x14ac:dyDescent="0.2">
      <c r="A82" s="77">
        <v>52</v>
      </c>
      <c r="B82" s="78">
        <v>152301</v>
      </c>
      <c r="C82" s="62" t="s">
        <v>661</v>
      </c>
      <c r="D82" s="79" t="s">
        <v>587</v>
      </c>
      <c r="E82" s="80">
        <v>2.25</v>
      </c>
      <c r="F82" s="64" t="s">
        <v>662</v>
      </c>
      <c r="G82" s="64">
        <v>112.47</v>
      </c>
      <c r="H82" s="81"/>
      <c r="I82" s="81"/>
      <c r="J82" s="64" t="s">
        <v>663</v>
      </c>
      <c r="K82" s="64">
        <v>811.69</v>
      </c>
      <c r="L82" s="82"/>
      <c r="M82" s="81">
        <f t="shared" si="1"/>
        <v>7.21694674135325</v>
      </c>
      <c r="N82" s="79" t="s">
        <v>664</v>
      </c>
    </row>
    <row r="83" spans="1:14" ht="36" x14ac:dyDescent="0.2">
      <c r="A83" s="77">
        <v>53</v>
      </c>
      <c r="B83" s="78">
        <v>160402</v>
      </c>
      <c r="C83" s="62" t="s">
        <v>665</v>
      </c>
      <c r="D83" s="79" t="s">
        <v>587</v>
      </c>
      <c r="E83" s="80">
        <v>0.32</v>
      </c>
      <c r="F83" s="64" t="s">
        <v>666</v>
      </c>
      <c r="G83" s="64">
        <v>43.91</v>
      </c>
      <c r="H83" s="81"/>
      <c r="I83" s="81"/>
      <c r="J83" s="64" t="s">
        <v>667</v>
      </c>
      <c r="K83" s="64">
        <v>302.39999999999998</v>
      </c>
      <c r="L83" s="82"/>
      <c r="M83" s="81">
        <f t="shared" si="1"/>
        <v>6.8868139375996353</v>
      </c>
      <c r="N83" s="79" t="s">
        <v>590</v>
      </c>
    </row>
    <row r="84" spans="1:14" ht="36" x14ac:dyDescent="0.2">
      <c r="A84" s="77">
        <v>54</v>
      </c>
      <c r="B84" s="78">
        <v>170300</v>
      </c>
      <c r="C84" s="62" t="s">
        <v>668</v>
      </c>
      <c r="D84" s="79" t="s">
        <v>587</v>
      </c>
      <c r="E84" s="80">
        <v>0.01</v>
      </c>
      <c r="F84" s="64" t="s">
        <v>669</v>
      </c>
      <c r="G84" s="64">
        <v>1.06</v>
      </c>
      <c r="H84" s="81"/>
      <c r="I84" s="81"/>
      <c r="J84" s="64" t="s">
        <v>670</v>
      </c>
      <c r="K84" s="64">
        <v>6.06</v>
      </c>
      <c r="L84" s="82"/>
      <c r="M84" s="81">
        <f t="shared" si="1"/>
        <v>5.7169811320754711</v>
      </c>
      <c r="N84" s="79" t="s">
        <v>664</v>
      </c>
    </row>
    <row r="85" spans="1:14" ht="36" x14ac:dyDescent="0.2">
      <c r="A85" s="77">
        <v>55</v>
      </c>
      <c r="B85" s="78">
        <v>170602</v>
      </c>
      <c r="C85" s="62" t="s">
        <v>671</v>
      </c>
      <c r="D85" s="79" t="s">
        <v>587</v>
      </c>
      <c r="E85" s="80">
        <v>0.01</v>
      </c>
      <c r="F85" s="64" t="s">
        <v>672</v>
      </c>
      <c r="G85" s="64">
        <v>0.42</v>
      </c>
      <c r="H85" s="81"/>
      <c r="I85" s="81"/>
      <c r="J85" s="64" t="s">
        <v>673</v>
      </c>
      <c r="K85" s="64">
        <v>1.72</v>
      </c>
      <c r="L85" s="82"/>
      <c r="M85" s="81">
        <f t="shared" si="1"/>
        <v>4.0952380952380949</v>
      </c>
      <c r="N85" s="79" t="s">
        <v>590</v>
      </c>
    </row>
    <row r="86" spans="1:14" ht="36" x14ac:dyDescent="0.2">
      <c r="A86" s="77">
        <v>56</v>
      </c>
      <c r="B86" s="78">
        <v>171000</v>
      </c>
      <c r="C86" s="62" t="s">
        <v>674</v>
      </c>
      <c r="D86" s="79" t="s">
        <v>587</v>
      </c>
      <c r="E86" s="80">
        <v>0.01</v>
      </c>
      <c r="F86" s="64" t="s">
        <v>675</v>
      </c>
      <c r="G86" s="64">
        <v>1.55</v>
      </c>
      <c r="H86" s="81"/>
      <c r="I86" s="81"/>
      <c r="J86" s="64" t="s">
        <v>676</v>
      </c>
      <c r="K86" s="64">
        <v>9.19</v>
      </c>
      <c r="L86" s="82"/>
      <c r="M86" s="81">
        <f t="shared" si="1"/>
        <v>5.9290322580645158</v>
      </c>
      <c r="N86" s="79" t="s">
        <v>664</v>
      </c>
    </row>
    <row r="87" spans="1:14" ht="48" x14ac:dyDescent="0.2">
      <c r="A87" s="77">
        <v>57</v>
      </c>
      <c r="B87" s="78">
        <v>253901</v>
      </c>
      <c r="C87" s="62" t="s">
        <v>677</v>
      </c>
      <c r="D87" s="79" t="s">
        <v>587</v>
      </c>
      <c r="E87" s="80">
        <v>10.58</v>
      </c>
      <c r="F87" s="64" t="s">
        <v>678</v>
      </c>
      <c r="G87" s="64">
        <v>12712.82</v>
      </c>
      <c r="H87" s="81"/>
      <c r="I87" s="81"/>
      <c r="J87" s="64" t="s">
        <v>679</v>
      </c>
      <c r="K87" s="64">
        <v>29332.31</v>
      </c>
      <c r="L87" s="82"/>
      <c r="M87" s="81">
        <f t="shared" si="1"/>
        <v>2.3073016057806215</v>
      </c>
      <c r="N87" s="79" t="s">
        <v>664</v>
      </c>
    </row>
    <row r="88" spans="1:14" ht="36" x14ac:dyDescent="0.2">
      <c r="A88" s="77">
        <v>58</v>
      </c>
      <c r="B88" s="78">
        <v>330206</v>
      </c>
      <c r="C88" s="62" t="s">
        <v>680</v>
      </c>
      <c r="D88" s="79" t="s">
        <v>587</v>
      </c>
      <c r="E88" s="80">
        <v>0.1</v>
      </c>
      <c r="F88" s="64" t="s">
        <v>681</v>
      </c>
      <c r="G88" s="64">
        <v>0.23</v>
      </c>
      <c r="H88" s="81"/>
      <c r="I88" s="81"/>
      <c r="J88" s="64" t="s">
        <v>657</v>
      </c>
      <c r="K88" s="64">
        <v>1.3</v>
      </c>
      <c r="L88" s="82"/>
      <c r="M88" s="81">
        <f t="shared" si="1"/>
        <v>5.6521739130434785</v>
      </c>
      <c r="N88" s="79" t="s">
        <v>590</v>
      </c>
    </row>
    <row r="89" spans="1:14" ht="36" x14ac:dyDescent="0.2">
      <c r="A89" s="77">
        <v>59</v>
      </c>
      <c r="B89" s="78">
        <v>330301</v>
      </c>
      <c r="C89" s="62" t="s">
        <v>682</v>
      </c>
      <c r="D89" s="79" t="s">
        <v>587</v>
      </c>
      <c r="E89" s="80">
        <v>2.33</v>
      </c>
      <c r="F89" s="64" t="s">
        <v>683</v>
      </c>
      <c r="G89" s="64">
        <v>4.33</v>
      </c>
      <c r="H89" s="81"/>
      <c r="I89" s="81"/>
      <c r="J89" s="64" t="s">
        <v>684</v>
      </c>
      <c r="K89" s="64">
        <v>23.3</v>
      </c>
      <c r="L89" s="82"/>
      <c r="M89" s="81">
        <f t="shared" ref="M89:M107" si="2">IF(ISNUMBER(K89/G89),IF(NOT(K89/G89=0),K89/G89, " "), " ")</f>
        <v>5.3810623556581989</v>
      </c>
      <c r="N89" s="79" t="s">
        <v>590</v>
      </c>
    </row>
    <row r="90" spans="1:14" ht="36" x14ac:dyDescent="0.2">
      <c r="A90" s="77">
        <v>60</v>
      </c>
      <c r="B90" s="78">
        <v>331100</v>
      </c>
      <c r="C90" s="62" t="s">
        <v>685</v>
      </c>
      <c r="D90" s="79" t="s">
        <v>587</v>
      </c>
      <c r="E90" s="80">
        <v>5.64</v>
      </c>
      <c r="F90" s="64" t="s">
        <v>686</v>
      </c>
      <c r="G90" s="64">
        <v>4.2300000000000004</v>
      </c>
      <c r="H90" s="81"/>
      <c r="I90" s="81"/>
      <c r="J90" s="64" t="s">
        <v>645</v>
      </c>
      <c r="K90" s="64">
        <v>16.920000000000002</v>
      </c>
      <c r="L90" s="82"/>
      <c r="M90" s="81">
        <f t="shared" si="2"/>
        <v>4</v>
      </c>
      <c r="N90" s="79" t="s">
        <v>687</v>
      </c>
    </row>
    <row r="91" spans="1:14" ht="36" x14ac:dyDescent="0.2">
      <c r="A91" s="77">
        <v>61</v>
      </c>
      <c r="B91" s="78">
        <v>331101</v>
      </c>
      <c r="C91" s="62" t="s">
        <v>688</v>
      </c>
      <c r="D91" s="79" t="s">
        <v>587</v>
      </c>
      <c r="E91" s="80">
        <v>0.01</v>
      </c>
      <c r="F91" s="64" t="s">
        <v>689</v>
      </c>
      <c r="G91" s="64">
        <v>0.05</v>
      </c>
      <c r="H91" s="81"/>
      <c r="I91" s="81"/>
      <c r="J91" s="64" t="s">
        <v>645</v>
      </c>
      <c r="K91" s="64">
        <v>0.03</v>
      </c>
      <c r="L91" s="82"/>
      <c r="M91" s="81">
        <f t="shared" si="2"/>
        <v>0.6</v>
      </c>
      <c r="N91" s="79" t="s">
        <v>690</v>
      </c>
    </row>
    <row r="92" spans="1:14" ht="36" x14ac:dyDescent="0.2">
      <c r="A92" s="77">
        <v>62</v>
      </c>
      <c r="B92" s="78">
        <v>340101</v>
      </c>
      <c r="C92" s="62" t="s">
        <v>691</v>
      </c>
      <c r="D92" s="79" t="s">
        <v>587</v>
      </c>
      <c r="E92" s="80">
        <v>0.01</v>
      </c>
      <c r="F92" s="64" t="s">
        <v>692</v>
      </c>
      <c r="G92" s="64">
        <v>7.0000000000000007E-2</v>
      </c>
      <c r="H92" s="81"/>
      <c r="I92" s="81"/>
      <c r="J92" s="64" t="s">
        <v>693</v>
      </c>
      <c r="K92" s="64">
        <v>0.28000000000000003</v>
      </c>
      <c r="L92" s="82"/>
      <c r="M92" s="81">
        <f t="shared" si="2"/>
        <v>4</v>
      </c>
      <c r="N92" s="79" t="s">
        <v>590</v>
      </c>
    </row>
    <row r="93" spans="1:14" ht="36" x14ac:dyDescent="0.2">
      <c r="A93" s="77">
        <v>63</v>
      </c>
      <c r="B93" s="78">
        <v>392200</v>
      </c>
      <c r="C93" s="62" t="s">
        <v>694</v>
      </c>
      <c r="D93" s="79" t="s">
        <v>587</v>
      </c>
      <c r="E93" s="80">
        <v>8.85</v>
      </c>
      <c r="F93" s="64" t="s">
        <v>695</v>
      </c>
      <c r="G93" s="64">
        <v>116.65</v>
      </c>
      <c r="H93" s="81"/>
      <c r="I93" s="81"/>
      <c r="J93" s="64" t="s">
        <v>696</v>
      </c>
      <c r="K93" s="64">
        <v>402.24</v>
      </c>
      <c r="L93" s="82"/>
      <c r="M93" s="81">
        <f t="shared" si="2"/>
        <v>3.448264037719674</v>
      </c>
      <c r="N93" s="79" t="s">
        <v>664</v>
      </c>
    </row>
    <row r="94" spans="1:14" ht="36" x14ac:dyDescent="0.2">
      <c r="A94" s="77">
        <v>64</v>
      </c>
      <c r="B94" s="78">
        <v>392212</v>
      </c>
      <c r="C94" s="62" t="s">
        <v>697</v>
      </c>
      <c r="D94" s="79" t="s">
        <v>587</v>
      </c>
      <c r="E94" s="80">
        <v>2.4300000000000002</v>
      </c>
      <c r="F94" s="64" t="s">
        <v>698</v>
      </c>
      <c r="G94" s="64">
        <v>92.22</v>
      </c>
      <c r="H94" s="81"/>
      <c r="I94" s="81"/>
      <c r="J94" s="64" t="s">
        <v>699</v>
      </c>
      <c r="K94" s="64">
        <v>145.22</v>
      </c>
      <c r="L94" s="82"/>
      <c r="M94" s="81">
        <f t="shared" si="2"/>
        <v>1.5747126436781609</v>
      </c>
      <c r="N94" s="79" t="s">
        <v>664</v>
      </c>
    </row>
    <row r="95" spans="1:14" ht="36" x14ac:dyDescent="0.2">
      <c r="A95" s="77">
        <v>65</v>
      </c>
      <c r="B95" s="78">
        <v>392255</v>
      </c>
      <c r="C95" s="62" t="s">
        <v>700</v>
      </c>
      <c r="D95" s="79" t="s">
        <v>587</v>
      </c>
      <c r="E95" s="80">
        <v>11.28</v>
      </c>
      <c r="F95" s="64" t="s">
        <v>701</v>
      </c>
      <c r="G95" s="64">
        <v>222.22</v>
      </c>
      <c r="H95" s="81"/>
      <c r="I95" s="81"/>
      <c r="J95" s="64" t="s">
        <v>702</v>
      </c>
      <c r="K95" s="64">
        <v>600.54999999999995</v>
      </c>
      <c r="L95" s="82"/>
      <c r="M95" s="81">
        <f t="shared" si="2"/>
        <v>2.7025020250202498</v>
      </c>
      <c r="N95" s="79" t="s">
        <v>664</v>
      </c>
    </row>
    <row r="96" spans="1:14" ht="36" x14ac:dyDescent="0.2">
      <c r="A96" s="77">
        <v>66</v>
      </c>
      <c r="B96" s="78">
        <v>394001</v>
      </c>
      <c r="C96" s="62" t="s">
        <v>703</v>
      </c>
      <c r="D96" s="79" t="s">
        <v>587</v>
      </c>
      <c r="E96" s="80">
        <v>0.21</v>
      </c>
      <c r="F96" s="64" t="s">
        <v>704</v>
      </c>
      <c r="G96" s="64">
        <v>3.78</v>
      </c>
      <c r="H96" s="81"/>
      <c r="I96" s="81"/>
      <c r="J96" s="64" t="s">
        <v>705</v>
      </c>
      <c r="K96" s="64">
        <v>18.72</v>
      </c>
      <c r="L96" s="82"/>
      <c r="M96" s="81">
        <f t="shared" si="2"/>
        <v>4.9523809523809526</v>
      </c>
      <c r="N96" s="79" t="s">
        <v>664</v>
      </c>
    </row>
    <row r="97" spans="1:14" ht="36" x14ac:dyDescent="0.2">
      <c r="A97" s="77">
        <v>67</v>
      </c>
      <c r="B97" s="78">
        <v>394061</v>
      </c>
      <c r="C97" s="62" t="s">
        <v>706</v>
      </c>
      <c r="D97" s="79" t="s">
        <v>587</v>
      </c>
      <c r="E97" s="80">
        <v>0.08</v>
      </c>
      <c r="F97" s="64" t="s">
        <v>707</v>
      </c>
      <c r="G97" s="64">
        <v>5.37</v>
      </c>
      <c r="H97" s="81"/>
      <c r="I97" s="81"/>
      <c r="J97" s="64" t="s">
        <v>708</v>
      </c>
      <c r="K97" s="64">
        <v>8.76</v>
      </c>
      <c r="L97" s="82"/>
      <c r="M97" s="81">
        <f t="shared" si="2"/>
        <v>1.6312849162011172</v>
      </c>
      <c r="N97" s="79" t="s">
        <v>664</v>
      </c>
    </row>
    <row r="98" spans="1:14" ht="48" x14ac:dyDescent="0.2">
      <c r="A98" s="77">
        <v>68</v>
      </c>
      <c r="B98" s="78">
        <v>394101</v>
      </c>
      <c r="C98" s="62" t="s">
        <v>709</v>
      </c>
      <c r="D98" s="79" t="s">
        <v>587</v>
      </c>
      <c r="E98" s="80">
        <v>1.35</v>
      </c>
      <c r="F98" s="64" t="s">
        <v>710</v>
      </c>
      <c r="G98" s="64">
        <v>5.95</v>
      </c>
      <c r="H98" s="81"/>
      <c r="I98" s="81"/>
      <c r="J98" s="64" t="s">
        <v>711</v>
      </c>
      <c r="K98" s="64">
        <v>23.4</v>
      </c>
      <c r="L98" s="82"/>
      <c r="M98" s="81">
        <f t="shared" si="2"/>
        <v>3.9327731092436973</v>
      </c>
      <c r="N98" s="79" t="s">
        <v>664</v>
      </c>
    </row>
    <row r="99" spans="1:14" ht="48" x14ac:dyDescent="0.2">
      <c r="A99" s="77">
        <v>69</v>
      </c>
      <c r="B99" s="78">
        <v>394102</v>
      </c>
      <c r="C99" s="62" t="s">
        <v>712</v>
      </c>
      <c r="D99" s="79" t="s">
        <v>587</v>
      </c>
      <c r="E99" s="80">
        <v>3.12</v>
      </c>
      <c r="F99" s="64" t="s">
        <v>710</v>
      </c>
      <c r="G99" s="64">
        <v>13.76</v>
      </c>
      <c r="H99" s="81"/>
      <c r="I99" s="81"/>
      <c r="J99" s="64" t="s">
        <v>711</v>
      </c>
      <c r="K99" s="64">
        <v>54.07</v>
      </c>
      <c r="L99" s="82"/>
      <c r="M99" s="81">
        <f t="shared" si="2"/>
        <v>3.9295058139534884</v>
      </c>
      <c r="N99" s="79" t="s">
        <v>664</v>
      </c>
    </row>
    <row r="100" spans="1:14" ht="60" x14ac:dyDescent="0.2">
      <c r="A100" s="77">
        <v>70</v>
      </c>
      <c r="B100" s="78">
        <v>394106</v>
      </c>
      <c r="C100" s="62" t="s">
        <v>713</v>
      </c>
      <c r="D100" s="79" t="s">
        <v>587</v>
      </c>
      <c r="E100" s="80">
        <v>0.45</v>
      </c>
      <c r="F100" s="64" t="s">
        <v>714</v>
      </c>
      <c r="G100" s="64">
        <v>2.92</v>
      </c>
      <c r="H100" s="81"/>
      <c r="I100" s="81"/>
      <c r="J100" s="64" t="s">
        <v>715</v>
      </c>
      <c r="K100" s="64">
        <v>11.48</v>
      </c>
      <c r="L100" s="82"/>
      <c r="M100" s="81">
        <f t="shared" si="2"/>
        <v>3.9315068493150687</v>
      </c>
      <c r="N100" s="79" t="s">
        <v>664</v>
      </c>
    </row>
    <row r="101" spans="1:14" ht="60" x14ac:dyDescent="0.2">
      <c r="A101" s="77">
        <v>71</v>
      </c>
      <c r="B101" s="78">
        <v>394107</v>
      </c>
      <c r="C101" s="62" t="s">
        <v>716</v>
      </c>
      <c r="D101" s="79" t="s">
        <v>587</v>
      </c>
      <c r="E101" s="80">
        <v>3.12</v>
      </c>
      <c r="F101" s="64" t="s">
        <v>714</v>
      </c>
      <c r="G101" s="64">
        <v>20.25</v>
      </c>
      <c r="H101" s="81"/>
      <c r="I101" s="81"/>
      <c r="J101" s="64" t="s">
        <v>715</v>
      </c>
      <c r="K101" s="64">
        <v>79.56</v>
      </c>
      <c r="L101" s="82"/>
      <c r="M101" s="81">
        <f t="shared" si="2"/>
        <v>3.9288888888888889</v>
      </c>
      <c r="N101" s="79" t="s">
        <v>664</v>
      </c>
    </row>
    <row r="102" spans="1:14" ht="36" x14ac:dyDescent="0.2">
      <c r="A102" s="77">
        <v>72</v>
      </c>
      <c r="B102" s="78">
        <v>400001</v>
      </c>
      <c r="C102" s="62" t="s">
        <v>717</v>
      </c>
      <c r="D102" s="79" t="s">
        <v>587</v>
      </c>
      <c r="E102" s="80">
        <v>1.7</v>
      </c>
      <c r="F102" s="64" t="s">
        <v>718</v>
      </c>
      <c r="G102" s="64">
        <v>175.43</v>
      </c>
      <c r="H102" s="81"/>
      <c r="I102" s="81"/>
      <c r="J102" s="64" t="s">
        <v>719</v>
      </c>
      <c r="K102" s="64">
        <v>1057.4000000000001</v>
      </c>
      <c r="L102" s="82"/>
      <c r="M102" s="81">
        <f t="shared" si="2"/>
        <v>6.0274753462919683</v>
      </c>
      <c r="N102" s="79" t="s">
        <v>590</v>
      </c>
    </row>
    <row r="103" spans="1:14" ht="36" x14ac:dyDescent="0.2">
      <c r="A103" s="77">
        <v>73</v>
      </c>
      <c r="B103" s="78">
        <v>400051</v>
      </c>
      <c r="C103" s="62" t="s">
        <v>720</v>
      </c>
      <c r="D103" s="79" t="s">
        <v>587</v>
      </c>
      <c r="E103" s="80">
        <v>0.09</v>
      </c>
      <c r="F103" s="64" t="s">
        <v>721</v>
      </c>
      <c r="G103" s="64">
        <v>9.48</v>
      </c>
      <c r="H103" s="81"/>
      <c r="I103" s="81"/>
      <c r="J103" s="64" t="s">
        <v>722</v>
      </c>
      <c r="K103" s="64">
        <v>68.489999999999995</v>
      </c>
      <c r="L103" s="82"/>
      <c r="M103" s="81">
        <f t="shared" si="2"/>
        <v>7.2246835443037964</v>
      </c>
      <c r="N103" s="79" t="s">
        <v>590</v>
      </c>
    </row>
    <row r="104" spans="1:14" ht="36" x14ac:dyDescent="0.2">
      <c r="A104" s="77">
        <v>74</v>
      </c>
      <c r="B104" s="78">
        <v>400102</v>
      </c>
      <c r="C104" s="62" t="s">
        <v>723</v>
      </c>
      <c r="D104" s="79" t="s">
        <v>587</v>
      </c>
      <c r="E104" s="80">
        <v>4.1500000000000004</v>
      </c>
      <c r="F104" s="64" t="s">
        <v>724</v>
      </c>
      <c r="G104" s="64">
        <v>542.82000000000005</v>
      </c>
      <c r="H104" s="81"/>
      <c r="I104" s="81"/>
      <c r="J104" s="64" t="s">
        <v>725</v>
      </c>
      <c r="K104" s="64">
        <v>3450.19</v>
      </c>
      <c r="L104" s="82"/>
      <c r="M104" s="81">
        <f t="shared" si="2"/>
        <v>6.3560480453925789</v>
      </c>
      <c r="N104" s="79" t="s">
        <v>664</v>
      </c>
    </row>
    <row r="105" spans="1:14" ht="36" x14ac:dyDescent="0.2">
      <c r="A105" s="77">
        <v>75</v>
      </c>
      <c r="B105" s="78">
        <v>400112</v>
      </c>
      <c r="C105" s="62" t="s">
        <v>726</v>
      </c>
      <c r="D105" s="79" t="s">
        <v>587</v>
      </c>
      <c r="E105" s="80">
        <v>4.1500000000000004</v>
      </c>
      <c r="F105" s="64" t="s">
        <v>727</v>
      </c>
      <c r="G105" s="64">
        <v>85.33</v>
      </c>
      <c r="H105" s="81"/>
      <c r="I105" s="81"/>
      <c r="J105" s="64" t="s">
        <v>728</v>
      </c>
      <c r="K105" s="64">
        <v>346.11</v>
      </c>
      <c r="L105" s="82"/>
      <c r="M105" s="81">
        <f t="shared" si="2"/>
        <v>4.056135005273644</v>
      </c>
      <c r="N105" s="79" t="s">
        <v>664</v>
      </c>
    </row>
    <row r="106" spans="1:14" ht="36" x14ac:dyDescent="0.2">
      <c r="A106" s="77">
        <v>76</v>
      </c>
      <c r="B106" s="78">
        <v>400181</v>
      </c>
      <c r="C106" s="62" t="s">
        <v>729</v>
      </c>
      <c r="D106" s="79" t="s">
        <v>587</v>
      </c>
      <c r="E106" s="80">
        <v>0.05</v>
      </c>
      <c r="F106" s="64" t="s">
        <v>730</v>
      </c>
      <c r="G106" s="64">
        <v>1.06</v>
      </c>
      <c r="H106" s="81"/>
      <c r="I106" s="81"/>
      <c r="J106" s="64" t="s">
        <v>731</v>
      </c>
      <c r="K106" s="64">
        <v>2.0299999999999998</v>
      </c>
      <c r="L106" s="82"/>
      <c r="M106" s="81">
        <f t="shared" si="2"/>
        <v>1.9150943396226412</v>
      </c>
      <c r="N106" s="79" t="s">
        <v>664</v>
      </c>
    </row>
    <row r="107" spans="1:14" ht="36" x14ac:dyDescent="0.2">
      <c r="A107" s="77">
        <v>77</v>
      </c>
      <c r="B107" s="78">
        <v>400311</v>
      </c>
      <c r="C107" s="62" t="s">
        <v>732</v>
      </c>
      <c r="D107" s="79" t="s">
        <v>587</v>
      </c>
      <c r="E107" s="80">
        <v>2.81</v>
      </c>
      <c r="F107" s="64" t="s">
        <v>733</v>
      </c>
      <c r="G107" s="64">
        <v>360.24</v>
      </c>
      <c r="H107" s="81"/>
      <c r="I107" s="81"/>
      <c r="J107" s="64" t="s">
        <v>734</v>
      </c>
      <c r="K107" s="64">
        <v>2452.4</v>
      </c>
      <c r="L107" s="82"/>
      <c r="M107" s="81">
        <f t="shared" si="2"/>
        <v>6.8076837663779699</v>
      </c>
      <c r="N107" s="79" t="s">
        <v>664</v>
      </c>
    </row>
    <row r="108" spans="1:14" ht="17.850000000000001" customHeight="1" x14ac:dyDescent="0.2">
      <c r="A108" s="120" t="s">
        <v>735</v>
      </c>
      <c r="B108" s="98"/>
      <c r="C108" s="98"/>
      <c r="D108" s="98"/>
      <c r="E108" s="98"/>
      <c r="F108" s="98"/>
      <c r="G108" s="98"/>
      <c r="H108" s="98"/>
      <c r="I108" s="98"/>
      <c r="J108" s="98"/>
      <c r="K108" s="98"/>
      <c r="L108" s="98"/>
      <c r="M108" s="98"/>
      <c r="N108" s="98"/>
    </row>
    <row r="109" spans="1:14" ht="36" x14ac:dyDescent="0.2">
      <c r="A109" s="77">
        <v>78</v>
      </c>
      <c r="B109" s="78" t="s">
        <v>736</v>
      </c>
      <c r="C109" s="62" t="s">
        <v>737</v>
      </c>
      <c r="D109" s="79" t="s">
        <v>738</v>
      </c>
      <c r="E109" s="80">
        <v>1E-3</v>
      </c>
      <c r="F109" s="64" t="s">
        <v>739</v>
      </c>
      <c r="G109" s="64">
        <v>3.39</v>
      </c>
      <c r="H109" s="81">
        <v>19076.349999999999</v>
      </c>
      <c r="I109" s="81">
        <v>19.079999999999998</v>
      </c>
      <c r="J109" s="64" t="s">
        <v>740</v>
      </c>
      <c r="K109" s="64">
        <v>19.75</v>
      </c>
      <c r="L109" s="82"/>
      <c r="M109" s="81">
        <f t="shared" ref="M109:M140" si="3">IF(ISNUMBER(K109/G109),IF(NOT(K109/G109=0),K109/G109, " "), " ")</f>
        <v>5.8259587020648969</v>
      </c>
      <c r="N109" s="79" t="s">
        <v>741</v>
      </c>
    </row>
    <row r="110" spans="1:14" ht="48" x14ac:dyDescent="0.2">
      <c r="A110" s="77">
        <v>79</v>
      </c>
      <c r="B110" s="78" t="s">
        <v>742</v>
      </c>
      <c r="C110" s="62" t="s">
        <v>743</v>
      </c>
      <c r="D110" s="79" t="s">
        <v>738</v>
      </c>
      <c r="E110" s="80">
        <v>9.7999999999999997E-3</v>
      </c>
      <c r="F110" s="64" t="s">
        <v>744</v>
      </c>
      <c r="G110" s="64">
        <v>32.54</v>
      </c>
      <c r="H110" s="81">
        <v>18185</v>
      </c>
      <c r="I110" s="81">
        <v>178.22</v>
      </c>
      <c r="J110" s="64" t="s">
        <v>745</v>
      </c>
      <c r="K110" s="64">
        <v>184.61</v>
      </c>
      <c r="L110" s="82"/>
      <c r="M110" s="81">
        <f t="shared" si="3"/>
        <v>5.6733251382913341</v>
      </c>
      <c r="N110" s="79" t="s">
        <v>746</v>
      </c>
    </row>
    <row r="111" spans="1:14" ht="48" x14ac:dyDescent="0.2">
      <c r="A111" s="77">
        <v>80</v>
      </c>
      <c r="B111" s="78" t="s">
        <v>747</v>
      </c>
      <c r="C111" s="62" t="s">
        <v>748</v>
      </c>
      <c r="D111" s="79" t="s">
        <v>738</v>
      </c>
      <c r="E111" s="80">
        <v>3.5000000000000001E-3</v>
      </c>
      <c r="F111" s="64" t="s">
        <v>749</v>
      </c>
      <c r="G111" s="64">
        <v>93.9</v>
      </c>
      <c r="H111" s="81">
        <v>122833.60000000001</v>
      </c>
      <c r="I111" s="81">
        <v>429.92</v>
      </c>
      <c r="J111" s="64" t="s">
        <v>750</v>
      </c>
      <c r="K111" s="64">
        <v>440.39</v>
      </c>
      <c r="L111" s="82"/>
      <c r="M111" s="81">
        <f t="shared" si="3"/>
        <v>4.6899893503727368</v>
      </c>
      <c r="N111" s="79" t="s">
        <v>751</v>
      </c>
    </row>
    <row r="112" spans="1:14" ht="48" x14ac:dyDescent="0.2">
      <c r="A112" s="77">
        <v>81</v>
      </c>
      <c r="B112" s="78" t="s">
        <v>752</v>
      </c>
      <c r="C112" s="62" t="s">
        <v>753</v>
      </c>
      <c r="D112" s="79" t="s">
        <v>738</v>
      </c>
      <c r="E112" s="80">
        <v>1E-3</v>
      </c>
      <c r="F112" s="64" t="s">
        <v>754</v>
      </c>
      <c r="G112" s="64">
        <v>7.83</v>
      </c>
      <c r="H112" s="81">
        <v>57709</v>
      </c>
      <c r="I112" s="81">
        <v>57.71</v>
      </c>
      <c r="J112" s="64" t="s">
        <v>755</v>
      </c>
      <c r="K112" s="64">
        <v>59.2</v>
      </c>
      <c r="L112" s="82"/>
      <c r="M112" s="81">
        <f t="shared" si="3"/>
        <v>7.5606641123882508</v>
      </c>
      <c r="N112" s="79" t="s">
        <v>756</v>
      </c>
    </row>
    <row r="113" spans="1:14" ht="24" x14ac:dyDescent="0.2">
      <c r="A113" s="77">
        <v>82</v>
      </c>
      <c r="B113" s="78" t="s">
        <v>757</v>
      </c>
      <c r="C113" s="62" t="s">
        <v>758</v>
      </c>
      <c r="D113" s="79" t="s">
        <v>759</v>
      </c>
      <c r="E113" s="80">
        <v>0.89500000000000002</v>
      </c>
      <c r="F113" s="64" t="s">
        <v>760</v>
      </c>
      <c r="G113" s="64">
        <v>5.55</v>
      </c>
      <c r="H113" s="81">
        <v>42.66</v>
      </c>
      <c r="I113" s="81">
        <v>38.19</v>
      </c>
      <c r="J113" s="64" t="s">
        <v>761</v>
      </c>
      <c r="K113" s="64">
        <v>44.1</v>
      </c>
      <c r="L113" s="82"/>
      <c r="M113" s="81">
        <f t="shared" si="3"/>
        <v>7.9459459459459465</v>
      </c>
      <c r="N113" s="79" t="s">
        <v>762</v>
      </c>
    </row>
    <row r="114" spans="1:14" ht="24" x14ac:dyDescent="0.2">
      <c r="A114" s="77">
        <v>83</v>
      </c>
      <c r="B114" s="78" t="s">
        <v>763</v>
      </c>
      <c r="C114" s="62" t="s">
        <v>764</v>
      </c>
      <c r="D114" s="79" t="s">
        <v>738</v>
      </c>
      <c r="E114" s="80">
        <v>1.1000000000000001E-3</v>
      </c>
      <c r="F114" s="64" t="s">
        <v>765</v>
      </c>
      <c r="G114" s="64">
        <v>24.34</v>
      </c>
      <c r="H114" s="81">
        <v>73429.38</v>
      </c>
      <c r="I114" s="81">
        <v>80.77</v>
      </c>
      <c r="J114" s="64" t="s">
        <v>766</v>
      </c>
      <c r="K114" s="64">
        <v>82.95</v>
      </c>
      <c r="L114" s="82"/>
      <c r="M114" s="81">
        <f t="shared" si="3"/>
        <v>3.4079704190632705</v>
      </c>
      <c r="N114" s="79" t="s">
        <v>767</v>
      </c>
    </row>
    <row r="115" spans="1:14" ht="48" x14ac:dyDescent="0.2">
      <c r="A115" s="77">
        <v>84</v>
      </c>
      <c r="B115" s="78" t="s">
        <v>768</v>
      </c>
      <c r="C115" s="62" t="s">
        <v>769</v>
      </c>
      <c r="D115" s="79" t="s">
        <v>738</v>
      </c>
      <c r="E115" s="80">
        <v>5.0000000000000001E-4</v>
      </c>
      <c r="F115" s="64" t="s">
        <v>770</v>
      </c>
      <c r="G115" s="64">
        <v>4.2</v>
      </c>
      <c r="H115" s="81">
        <v>51022.35</v>
      </c>
      <c r="I115" s="81">
        <v>25.51</v>
      </c>
      <c r="J115" s="64" t="s">
        <v>771</v>
      </c>
      <c r="K115" s="64">
        <v>26.22</v>
      </c>
      <c r="L115" s="82"/>
      <c r="M115" s="81">
        <f t="shared" si="3"/>
        <v>6.242857142857142</v>
      </c>
      <c r="N115" s="79" t="s">
        <v>751</v>
      </c>
    </row>
    <row r="116" spans="1:14" ht="48" x14ac:dyDescent="0.2">
      <c r="A116" s="77">
        <v>85</v>
      </c>
      <c r="B116" s="78" t="s">
        <v>772</v>
      </c>
      <c r="C116" s="62" t="s">
        <v>773</v>
      </c>
      <c r="D116" s="79" t="s">
        <v>738</v>
      </c>
      <c r="E116" s="80">
        <v>1.5E-3</v>
      </c>
      <c r="F116" s="64" t="s">
        <v>774</v>
      </c>
      <c r="G116" s="64">
        <v>5.72</v>
      </c>
      <c r="H116" s="81">
        <v>17807</v>
      </c>
      <c r="I116" s="81">
        <v>26.71</v>
      </c>
      <c r="J116" s="64" t="s">
        <v>775</v>
      </c>
      <c r="K116" s="64">
        <v>27.79</v>
      </c>
      <c r="L116" s="82"/>
      <c r="M116" s="81">
        <f t="shared" si="3"/>
        <v>4.8583916083916083</v>
      </c>
      <c r="N116" s="79" t="s">
        <v>776</v>
      </c>
    </row>
    <row r="117" spans="1:14" ht="36" x14ac:dyDescent="0.2">
      <c r="A117" s="77">
        <v>86</v>
      </c>
      <c r="B117" s="78" t="s">
        <v>777</v>
      </c>
      <c r="C117" s="62" t="s">
        <v>778</v>
      </c>
      <c r="D117" s="79" t="s">
        <v>738</v>
      </c>
      <c r="E117" s="80">
        <v>1.8E-3</v>
      </c>
      <c r="F117" s="64" t="s">
        <v>779</v>
      </c>
      <c r="G117" s="64">
        <v>1.8</v>
      </c>
      <c r="H117" s="81">
        <v>6419.49</v>
      </c>
      <c r="I117" s="81">
        <v>11.56</v>
      </c>
      <c r="J117" s="64" t="s">
        <v>780</v>
      </c>
      <c r="K117" s="64">
        <v>12.39</v>
      </c>
      <c r="L117" s="82"/>
      <c r="M117" s="81">
        <f t="shared" si="3"/>
        <v>6.8833333333333337</v>
      </c>
      <c r="N117" s="79" t="s">
        <v>781</v>
      </c>
    </row>
    <row r="118" spans="1:14" ht="48" x14ac:dyDescent="0.2">
      <c r="A118" s="77">
        <v>87</v>
      </c>
      <c r="B118" s="78" t="s">
        <v>782</v>
      </c>
      <c r="C118" s="62" t="s">
        <v>783</v>
      </c>
      <c r="D118" s="79" t="s">
        <v>738</v>
      </c>
      <c r="E118" s="80">
        <v>2.23E-2</v>
      </c>
      <c r="F118" s="64" t="s">
        <v>784</v>
      </c>
      <c r="G118" s="64">
        <v>227.24</v>
      </c>
      <c r="H118" s="81">
        <v>73458</v>
      </c>
      <c r="I118" s="81">
        <v>1638.12</v>
      </c>
      <c r="J118" s="64" t="s">
        <v>785</v>
      </c>
      <c r="K118" s="64">
        <v>1677.88</v>
      </c>
      <c r="L118" s="82"/>
      <c r="M118" s="81">
        <f t="shared" si="3"/>
        <v>7.3837352578771345</v>
      </c>
      <c r="N118" s="79" t="s">
        <v>786</v>
      </c>
    </row>
    <row r="119" spans="1:14" ht="48" x14ac:dyDescent="0.2">
      <c r="A119" s="77">
        <v>88</v>
      </c>
      <c r="B119" s="78" t="s">
        <v>787</v>
      </c>
      <c r="C119" s="62" t="s">
        <v>788</v>
      </c>
      <c r="D119" s="79" t="s">
        <v>789</v>
      </c>
      <c r="E119" s="80">
        <v>8.5876000000000001</v>
      </c>
      <c r="F119" s="64" t="s">
        <v>790</v>
      </c>
      <c r="G119" s="64">
        <v>199.32</v>
      </c>
      <c r="H119" s="81">
        <v>97.88</v>
      </c>
      <c r="I119" s="81">
        <v>840.55</v>
      </c>
      <c r="J119" s="64" t="s">
        <v>791</v>
      </c>
      <c r="K119" s="64">
        <v>860.56</v>
      </c>
      <c r="L119" s="82"/>
      <c r="M119" s="81">
        <f t="shared" si="3"/>
        <v>4.3174794300622112</v>
      </c>
      <c r="N119" s="79" t="s">
        <v>792</v>
      </c>
    </row>
    <row r="120" spans="1:14" ht="48" x14ac:dyDescent="0.2">
      <c r="A120" s="77">
        <v>89</v>
      </c>
      <c r="B120" s="78" t="s">
        <v>793</v>
      </c>
      <c r="C120" s="62" t="s">
        <v>794</v>
      </c>
      <c r="D120" s="79" t="s">
        <v>738</v>
      </c>
      <c r="E120" s="80">
        <v>1.4E-3</v>
      </c>
      <c r="F120" s="64" t="s">
        <v>795</v>
      </c>
      <c r="G120" s="64">
        <v>14.49</v>
      </c>
      <c r="H120" s="81">
        <v>49468.46</v>
      </c>
      <c r="I120" s="81">
        <v>69.260000000000005</v>
      </c>
      <c r="J120" s="64" t="s">
        <v>796</v>
      </c>
      <c r="K120" s="64">
        <v>71.290000000000006</v>
      </c>
      <c r="L120" s="82"/>
      <c r="M120" s="81">
        <f t="shared" si="3"/>
        <v>4.9199447895100077</v>
      </c>
      <c r="N120" s="79" t="s">
        <v>751</v>
      </c>
    </row>
    <row r="121" spans="1:14" ht="24" x14ac:dyDescent="0.2">
      <c r="A121" s="77">
        <v>90</v>
      </c>
      <c r="B121" s="78" t="s">
        <v>797</v>
      </c>
      <c r="C121" s="62" t="s">
        <v>798</v>
      </c>
      <c r="D121" s="79" t="s">
        <v>738</v>
      </c>
      <c r="E121" s="80">
        <v>5.0000000000000001E-4</v>
      </c>
      <c r="F121" s="64" t="s">
        <v>799</v>
      </c>
      <c r="G121" s="64">
        <v>5.76</v>
      </c>
      <c r="H121" s="81">
        <v>83438.25</v>
      </c>
      <c r="I121" s="81">
        <v>41.72</v>
      </c>
      <c r="J121" s="64" t="s">
        <v>800</v>
      </c>
      <c r="K121" s="64">
        <v>42.72</v>
      </c>
      <c r="L121" s="82"/>
      <c r="M121" s="81">
        <f t="shared" si="3"/>
        <v>7.416666666666667</v>
      </c>
      <c r="N121" s="79" t="s">
        <v>801</v>
      </c>
    </row>
    <row r="122" spans="1:14" ht="24" x14ac:dyDescent="0.2">
      <c r="A122" s="77">
        <v>91</v>
      </c>
      <c r="B122" s="78" t="s">
        <v>802</v>
      </c>
      <c r="C122" s="62" t="s">
        <v>803</v>
      </c>
      <c r="D122" s="79" t="s">
        <v>738</v>
      </c>
      <c r="E122" s="80">
        <v>1.6999999999999999E-3</v>
      </c>
      <c r="F122" s="64" t="s">
        <v>799</v>
      </c>
      <c r="G122" s="64">
        <v>19.579999999999998</v>
      </c>
      <c r="H122" s="81">
        <v>83438.25</v>
      </c>
      <c r="I122" s="81">
        <v>141.84</v>
      </c>
      <c r="J122" s="64" t="s">
        <v>800</v>
      </c>
      <c r="K122" s="64">
        <v>145.24</v>
      </c>
      <c r="L122" s="82"/>
      <c r="M122" s="81">
        <f t="shared" si="3"/>
        <v>7.4177732379979586</v>
      </c>
      <c r="N122" s="79" t="s">
        <v>801</v>
      </c>
    </row>
    <row r="123" spans="1:14" ht="24" x14ac:dyDescent="0.2">
      <c r="A123" s="77">
        <v>92</v>
      </c>
      <c r="B123" s="78" t="s">
        <v>804</v>
      </c>
      <c r="C123" s="62" t="s">
        <v>805</v>
      </c>
      <c r="D123" s="79" t="s">
        <v>738</v>
      </c>
      <c r="E123" s="80">
        <v>4.0000000000000002E-4</v>
      </c>
      <c r="F123" s="64" t="s">
        <v>806</v>
      </c>
      <c r="G123" s="64">
        <v>4.26</v>
      </c>
      <c r="H123" s="81">
        <v>70873.600000000006</v>
      </c>
      <c r="I123" s="81">
        <v>28.35</v>
      </c>
      <c r="J123" s="64" t="s">
        <v>807</v>
      </c>
      <c r="K123" s="64">
        <v>29.05</v>
      </c>
      <c r="L123" s="82"/>
      <c r="M123" s="81">
        <f t="shared" si="3"/>
        <v>6.81924882629108</v>
      </c>
      <c r="N123" s="79" t="s">
        <v>808</v>
      </c>
    </row>
    <row r="124" spans="1:14" ht="24" x14ac:dyDescent="0.2">
      <c r="A124" s="77">
        <v>93</v>
      </c>
      <c r="B124" s="78" t="s">
        <v>809</v>
      </c>
      <c r="C124" s="62" t="s">
        <v>810</v>
      </c>
      <c r="D124" s="79" t="s">
        <v>738</v>
      </c>
      <c r="E124" s="80">
        <v>5.0000000000000001E-4</v>
      </c>
      <c r="F124" s="64" t="s">
        <v>806</v>
      </c>
      <c r="G124" s="64">
        <v>5.33</v>
      </c>
      <c r="H124" s="81">
        <v>70873.600000000006</v>
      </c>
      <c r="I124" s="81">
        <v>35.44</v>
      </c>
      <c r="J124" s="64" t="s">
        <v>807</v>
      </c>
      <c r="K124" s="64">
        <v>36.31</v>
      </c>
      <c r="L124" s="82"/>
      <c r="M124" s="81">
        <f t="shared" si="3"/>
        <v>6.8123827392120075</v>
      </c>
      <c r="N124" s="79" t="s">
        <v>808</v>
      </c>
    </row>
    <row r="125" spans="1:14" ht="24" x14ac:dyDescent="0.2">
      <c r="A125" s="77">
        <v>94</v>
      </c>
      <c r="B125" s="78" t="s">
        <v>811</v>
      </c>
      <c r="C125" s="62" t="s">
        <v>812</v>
      </c>
      <c r="D125" s="79" t="s">
        <v>738</v>
      </c>
      <c r="E125" s="80">
        <v>1E-4</v>
      </c>
      <c r="F125" s="64" t="s">
        <v>806</v>
      </c>
      <c r="G125" s="64">
        <v>1.07</v>
      </c>
      <c r="H125" s="81">
        <v>70873.600000000006</v>
      </c>
      <c r="I125" s="81">
        <v>7.09</v>
      </c>
      <c r="J125" s="64" t="s">
        <v>807</v>
      </c>
      <c r="K125" s="64">
        <v>7.26</v>
      </c>
      <c r="L125" s="82"/>
      <c r="M125" s="81">
        <f t="shared" si="3"/>
        <v>6.7850467289719623</v>
      </c>
      <c r="N125" s="79" t="s">
        <v>808</v>
      </c>
    </row>
    <row r="126" spans="1:14" ht="36" x14ac:dyDescent="0.2">
      <c r="A126" s="77">
        <v>95</v>
      </c>
      <c r="B126" s="78" t="s">
        <v>813</v>
      </c>
      <c r="C126" s="62" t="s">
        <v>814</v>
      </c>
      <c r="D126" s="79" t="s">
        <v>815</v>
      </c>
      <c r="E126" s="80">
        <v>0.05</v>
      </c>
      <c r="F126" s="64" t="s">
        <v>816</v>
      </c>
      <c r="G126" s="64">
        <v>1.94</v>
      </c>
      <c r="H126" s="81">
        <v>283.69</v>
      </c>
      <c r="I126" s="81">
        <v>14.18</v>
      </c>
      <c r="J126" s="64" t="s">
        <v>817</v>
      </c>
      <c r="K126" s="64">
        <v>14.47</v>
      </c>
      <c r="L126" s="82"/>
      <c r="M126" s="81">
        <f t="shared" si="3"/>
        <v>7.4587628865979383</v>
      </c>
      <c r="N126" s="79" t="s">
        <v>818</v>
      </c>
    </row>
    <row r="127" spans="1:14" ht="60" x14ac:dyDescent="0.2">
      <c r="A127" s="77">
        <v>96</v>
      </c>
      <c r="B127" s="78" t="s">
        <v>819</v>
      </c>
      <c r="C127" s="62" t="s">
        <v>820</v>
      </c>
      <c r="D127" s="79" t="s">
        <v>789</v>
      </c>
      <c r="E127" s="80">
        <v>0.03</v>
      </c>
      <c r="F127" s="64" t="s">
        <v>821</v>
      </c>
      <c r="G127" s="64">
        <v>0.68</v>
      </c>
      <c r="H127" s="81">
        <v>118.5</v>
      </c>
      <c r="I127" s="81">
        <v>3.56</v>
      </c>
      <c r="J127" s="64" t="s">
        <v>822</v>
      </c>
      <c r="K127" s="64">
        <v>3.64</v>
      </c>
      <c r="L127" s="82"/>
      <c r="M127" s="81">
        <f t="shared" si="3"/>
        <v>5.3529411764705879</v>
      </c>
      <c r="N127" s="79" t="s">
        <v>823</v>
      </c>
    </row>
    <row r="128" spans="1:14" ht="48" x14ac:dyDescent="0.2">
      <c r="A128" s="77">
        <v>97</v>
      </c>
      <c r="B128" s="78" t="s">
        <v>824</v>
      </c>
      <c r="C128" s="62" t="s">
        <v>825</v>
      </c>
      <c r="D128" s="79" t="s">
        <v>738</v>
      </c>
      <c r="E128" s="80">
        <v>1.5E-3</v>
      </c>
      <c r="F128" s="64" t="s">
        <v>826</v>
      </c>
      <c r="G128" s="64">
        <v>25.94</v>
      </c>
      <c r="H128" s="81">
        <v>87930</v>
      </c>
      <c r="I128" s="81">
        <v>131.9</v>
      </c>
      <c r="J128" s="64" t="s">
        <v>827</v>
      </c>
      <c r="K128" s="64">
        <v>135</v>
      </c>
      <c r="L128" s="82"/>
      <c r="M128" s="81">
        <f t="shared" si="3"/>
        <v>5.204317656129529</v>
      </c>
      <c r="N128" s="79" t="s">
        <v>828</v>
      </c>
    </row>
    <row r="129" spans="1:14" ht="24" x14ac:dyDescent="0.2">
      <c r="A129" s="77">
        <v>98</v>
      </c>
      <c r="B129" s="78" t="s">
        <v>829</v>
      </c>
      <c r="C129" s="62" t="s">
        <v>803</v>
      </c>
      <c r="D129" s="79" t="s">
        <v>789</v>
      </c>
      <c r="E129" s="80">
        <v>4.48E-2</v>
      </c>
      <c r="F129" s="64" t="s">
        <v>830</v>
      </c>
      <c r="G129" s="64">
        <v>0.52</v>
      </c>
      <c r="H129" s="81">
        <v>83.44</v>
      </c>
      <c r="I129" s="81">
        <v>3.74</v>
      </c>
      <c r="J129" s="64" t="s">
        <v>831</v>
      </c>
      <c r="K129" s="64">
        <v>3.83</v>
      </c>
      <c r="L129" s="82"/>
      <c r="M129" s="81">
        <f t="shared" si="3"/>
        <v>7.365384615384615</v>
      </c>
      <c r="N129" s="79" t="s">
        <v>801</v>
      </c>
    </row>
    <row r="130" spans="1:14" ht="24" x14ac:dyDescent="0.2">
      <c r="A130" s="77">
        <v>99</v>
      </c>
      <c r="B130" s="78" t="s">
        <v>832</v>
      </c>
      <c r="C130" s="62" t="s">
        <v>833</v>
      </c>
      <c r="D130" s="79" t="s">
        <v>789</v>
      </c>
      <c r="E130" s="80">
        <v>3.9399999999999998E-2</v>
      </c>
      <c r="F130" s="64" t="s">
        <v>834</v>
      </c>
      <c r="G130" s="64">
        <v>4.0599999999999996</v>
      </c>
      <c r="H130" s="81">
        <v>150.11000000000001</v>
      </c>
      <c r="I130" s="81">
        <v>5.91</v>
      </c>
      <c r="J130" s="64" t="s">
        <v>835</v>
      </c>
      <c r="K130" s="64">
        <v>6.06</v>
      </c>
      <c r="L130" s="82"/>
      <c r="M130" s="81">
        <f t="shared" si="3"/>
        <v>1.4926108374384237</v>
      </c>
      <c r="N130" s="79" t="s">
        <v>836</v>
      </c>
    </row>
    <row r="131" spans="1:14" ht="48" x14ac:dyDescent="0.2">
      <c r="A131" s="77">
        <v>100</v>
      </c>
      <c r="B131" s="78" t="s">
        <v>837</v>
      </c>
      <c r="C131" s="62" t="s">
        <v>838</v>
      </c>
      <c r="D131" s="79" t="s">
        <v>839</v>
      </c>
      <c r="E131" s="80">
        <v>4.8</v>
      </c>
      <c r="F131" s="64" t="s">
        <v>840</v>
      </c>
      <c r="G131" s="64">
        <v>39.840000000000003</v>
      </c>
      <c r="H131" s="81">
        <v>16.940000000000001</v>
      </c>
      <c r="I131" s="81">
        <v>81.31</v>
      </c>
      <c r="J131" s="64" t="s">
        <v>841</v>
      </c>
      <c r="K131" s="64">
        <v>82.95</v>
      </c>
      <c r="L131" s="82"/>
      <c r="M131" s="81">
        <f t="shared" si="3"/>
        <v>2.0820783132530121</v>
      </c>
      <c r="N131" s="79" t="s">
        <v>751</v>
      </c>
    </row>
    <row r="132" spans="1:14" ht="48" x14ac:dyDescent="0.2">
      <c r="A132" s="77">
        <v>101</v>
      </c>
      <c r="B132" s="78" t="s">
        <v>842</v>
      </c>
      <c r="C132" s="62" t="s">
        <v>843</v>
      </c>
      <c r="D132" s="79" t="s">
        <v>789</v>
      </c>
      <c r="E132" s="80">
        <v>11.177</v>
      </c>
      <c r="F132" s="64" t="s">
        <v>844</v>
      </c>
      <c r="G132" s="64">
        <v>109.54</v>
      </c>
      <c r="H132" s="81">
        <v>43.63</v>
      </c>
      <c r="I132" s="81">
        <v>487.67</v>
      </c>
      <c r="J132" s="64" t="s">
        <v>845</v>
      </c>
      <c r="K132" s="64">
        <v>546.67999999999995</v>
      </c>
      <c r="L132" s="82"/>
      <c r="M132" s="81">
        <f t="shared" si="3"/>
        <v>4.9906883330290297</v>
      </c>
      <c r="N132" s="79" t="s">
        <v>751</v>
      </c>
    </row>
    <row r="133" spans="1:14" ht="36" x14ac:dyDescent="0.2">
      <c r="A133" s="77">
        <v>102</v>
      </c>
      <c r="B133" s="78" t="s">
        <v>846</v>
      </c>
      <c r="C133" s="62" t="s">
        <v>847</v>
      </c>
      <c r="D133" s="79" t="s">
        <v>815</v>
      </c>
      <c r="E133" s="80">
        <v>0.72</v>
      </c>
      <c r="F133" s="64" t="s">
        <v>848</v>
      </c>
      <c r="G133" s="64">
        <v>5.22</v>
      </c>
      <c r="H133" s="81">
        <v>44.67</v>
      </c>
      <c r="I133" s="81">
        <v>32.159999999999997</v>
      </c>
      <c r="J133" s="64" t="s">
        <v>849</v>
      </c>
      <c r="K133" s="64">
        <v>32.840000000000003</v>
      </c>
      <c r="L133" s="82"/>
      <c r="M133" s="81">
        <f t="shared" si="3"/>
        <v>6.2911877394636022</v>
      </c>
      <c r="N133" s="79" t="s">
        <v>850</v>
      </c>
    </row>
    <row r="134" spans="1:14" ht="36" x14ac:dyDescent="0.2">
      <c r="A134" s="77">
        <v>103</v>
      </c>
      <c r="B134" s="78" t="s">
        <v>851</v>
      </c>
      <c r="C134" s="62" t="s">
        <v>852</v>
      </c>
      <c r="D134" s="79" t="s">
        <v>815</v>
      </c>
      <c r="E134" s="80">
        <v>4.6863999999999999</v>
      </c>
      <c r="F134" s="64" t="s">
        <v>853</v>
      </c>
      <c r="G134" s="64">
        <v>318.20999999999998</v>
      </c>
      <c r="H134" s="81">
        <v>188.56</v>
      </c>
      <c r="I134" s="81">
        <v>883.66</v>
      </c>
      <c r="J134" s="64" t="s">
        <v>854</v>
      </c>
      <c r="K134" s="64">
        <v>904.2</v>
      </c>
      <c r="L134" s="82"/>
      <c r="M134" s="81">
        <f t="shared" si="3"/>
        <v>2.8415197511077595</v>
      </c>
      <c r="N134" s="79" t="s">
        <v>855</v>
      </c>
    </row>
    <row r="135" spans="1:14" ht="48" x14ac:dyDescent="0.2">
      <c r="A135" s="77">
        <v>104</v>
      </c>
      <c r="B135" s="78" t="s">
        <v>856</v>
      </c>
      <c r="C135" s="62" t="s">
        <v>857</v>
      </c>
      <c r="D135" s="79" t="s">
        <v>738</v>
      </c>
      <c r="E135" s="80">
        <v>3.5000000000000001E-3</v>
      </c>
      <c r="F135" s="64" t="s">
        <v>858</v>
      </c>
      <c r="G135" s="64">
        <v>22.12</v>
      </c>
      <c r="H135" s="81">
        <v>47203</v>
      </c>
      <c r="I135" s="81">
        <v>165.21</v>
      </c>
      <c r="J135" s="64" t="s">
        <v>859</v>
      </c>
      <c r="K135" s="64">
        <v>169.5</v>
      </c>
      <c r="L135" s="82"/>
      <c r="M135" s="81">
        <f t="shared" si="3"/>
        <v>7.6627486437613017</v>
      </c>
      <c r="N135" s="79" t="s">
        <v>860</v>
      </c>
    </row>
    <row r="136" spans="1:14" ht="48" x14ac:dyDescent="0.2">
      <c r="A136" s="77">
        <v>105</v>
      </c>
      <c r="B136" s="78" t="s">
        <v>861</v>
      </c>
      <c r="C136" s="62" t="s">
        <v>862</v>
      </c>
      <c r="D136" s="79" t="s">
        <v>863</v>
      </c>
      <c r="E136" s="80">
        <v>4.8000000000000001E-2</v>
      </c>
      <c r="F136" s="64" t="s">
        <v>864</v>
      </c>
      <c r="G136" s="64">
        <v>1.21</v>
      </c>
      <c r="H136" s="81">
        <v>111.74</v>
      </c>
      <c r="I136" s="81">
        <v>5.36</v>
      </c>
      <c r="J136" s="64" t="s">
        <v>865</v>
      </c>
      <c r="K136" s="64">
        <v>5.49</v>
      </c>
      <c r="L136" s="82"/>
      <c r="M136" s="81">
        <f t="shared" si="3"/>
        <v>4.5371900826446288</v>
      </c>
      <c r="N136" s="79" t="s">
        <v>751</v>
      </c>
    </row>
    <row r="137" spans="1:14" ht="48" x14ac:dyDescent="0.2">
      <c r="A137" s="77">
        <v>106</v>
      </c>
      <c r="B137" s="78" t="s">
        <v>866</v>
      </c>
      <c r="C137" s="62" t="s">
        <v>867</v>
      </c>
      <c r="D137" s="79" t="s">
        <v>863</v>
      </c>
      <c r="E137" s="80">
        <v>4.8000000000000001E-2</v>
      </c>
      <c r="F137" s="64" t="s">
        <v>868</v>
      </c>
      <c r="G137" s="64">
        <v>0.89</v>
      </c>
      <c r="H137" s="81">
        <v>96.24</v>
      </c>
      <c r="I137" s="81">
        <v>4.6100000000000003</v>
      </c>
      <c r="J137" s="64" t="s">
        <v>869</v>
      </c>
      <c r="K137" s="64">
        <v>4.7300000000000004</v>
      </c>
      <c r="L137" s="82"/>
      <c r="M137" s="81">
        <f t="shared" si="3"/>
        <v>5.3146067415730345</v>
      </c>
      <c r="N137" s="79" t="s">
        <v>751</v>
      </c>
    </row>
    <row r="138" spans="1:14" ht="24" x14ac:dyDescent="0.2">
      <c r="A138" s="77">
        <v>107</v>
      </c>
      <c r="B138" s="78" t="s">
        <v>870</v>
      </c>
      <c r="C138" s="62" t="s">
        <v>871</v>
      </c>
      <c r="D138" s="79" t="s">
        <v>789</v>
      </c>
      <c r="E138" s="80">
        <v>1.5E-3</v>
      </c>
      <c r="F138" s="64" t="s">
        <v>872</v>
      </c>
      <c r="G138" s="64">
        <v>0.03</v>
      </c>
      <c r="H138" s="81">
        <v>61.02</v>
      </c>
      <c r="I138" s="81">
        <v>0.09</v>
      </c>
      <c r="J138" s="64" t="s">
        <v>629</v>
      </c>
      <c r="K138" s="64">
        <v>0.1</v>
      </c>
      <c r="L138" s="82"/>
      <c r="M138" s="81">
        <f t="shared" si="3"/>
        <v>3.3333333333333335</v>
      </c>
      <c r="N138" s="79" t="s">
        <v>873</v>
      </c>
    </row>
    <row r="139" spans="1:14" ht="36" x14ac:dyDescent="0.2">
      <c r="A139" s="77">
        <v>108</v>
      </c>
      <c r="B139" s="78" t="s">
        <v>874</v>
      </c>
      <c r="C139" s="62" t="s">
        <v>875</v>
      </c>
      <c r="D139" s="79" t="s">
        <v>759</v>
      </c>
      <c r="E139" s="80">
        <v>1E-4</v>
      </c>
      <c r="F139" s="64" t="s">
        <v>876</v>
      </c>
      <c r="G139" s="64">
        <v>7.0000000000000007E-2</v>
      </c>
      <c r="H139" s="81">
        <v>5800.5</v>
      </c>
      <c r="I139" s="81">
        <v>0.57999999999999996</v>
      </c>
      <c r="J139" s="64" t="s">
        <v>877</v>
      </c>
      <c r="K139" s="64">
        <v>0.6</v>
      </c>
      <c r="L139" s="82"/>
      <c r="M139" s="81">
        <f t="shared" si="3"/>
        <v>8.5714285714285712</v>
      </c>
      <c r="N139" s="79" t="s">
        <v>878</v>
      </c>
    </row>
    <row r="140" spans="1:14" ht="36" x14ac:dyDescent="0.2">
      <c r="A140" s="77">
        <v>109</v>
      </c>
      <c r="B140" s="78" t="s">
        <v>879</v>
      </c>
      <c r="C140" s="62" t="s">
        <v>880</v>
      </c>
      <c r="D140" s="79" t="s">
        <v>759</v>
      </c>
      <c r="E140" s="80">
        <v>6.9999999999999999E-4</v>
      </c>
      <c r="F140" s="64" t="s">
        <v>881</v>
      </c>
      <c r="G140" s="64">
        <v>0.26</v>
      </c>
      <c r="H140" s="81">
        <v>3390.58</v>
      </c>
      <c r="I140" s="81">
        <v>2.37</v>
      </c>
      <c r="J140" s="64" t="s">
        <v>882</v>
      </c>
      <c r="K140" s="64">
        <v>2.5</v>
      </c>
      <c r="L140" s="82"/>
      <c r="M140" s="81">
        <f t="shared" si="3"/>
        <v>9.615384615384615</v>
      </c>
      <c r="N140" s="79" t="s">
        <v>883</v>
      </c>
    </row>
    <row r="141" spans="1:14" ht="48" x14ac:dyDescent="0.2">
      <c r="A141" s="77">
        <v>110</v>
      </c>
      <c r="B141" s="78" t="s">
        <v>884</v>
      </c>
      <c r="C141" s="62" t="s">
        <v>885</v>
      </c>
      <c r="D141" s="79" t="s">
        <v>738</v>
      </c>
      <c r="E141" s="80">
        <v>4.3E-3</v>
      </c>
      <c r="F141" s="64" t="s">
        <v>886</v>
      </c>
      <c r="G141" s="64">
        <v>60.03</v>
      </c>
      <c r="H141" s="81">
        <v>116158</v>
      </c>
      <c r="I141" s="81">
        <v>499.48</v>
      </c>
      <c r="J141" s="64" t="s">
        <v>887</v>
      </c>
      <c r="K141" s="64">
        <v>510.67</v>
      </c>
      <c r="L141" s="82"/>
      <c r="M141" s="81">
        <f t="shared" ref="M141:M172" si="4">IF(ISNUMBER(K141/G141),IF(NOT(K141/G141=0),K141/G141, " "), " ")</f>
        <v>8.5069132100616365</v>
      </c>
      <c r="N141" s="79" t="s">
        <v>888</v>
      </c>
    </row>
    <row r="142" spans="1:14" ht="24" x14ac:dyDescent="0.2">
      <c r="A142" s="77">
        <v>111</v>
      </c>
      <c r="B142" s="78" t="s">
        <v>889</v>
      </c>
      <c r="C142" s="62" t="s">
        <v>890</v>
      </c>
      <c r="D142" s="79" t="s">
        <v>891</v>
      </c>
      <c r="E142" s="80">
        <v>1</v>
      </c>
      <c r="F142" s="64" t="s">
        <v>892</v>
      </c>
      <c r="G142" s="64">
        <v>14.4</v>
      </c>
      <c r="H142" s="81">
        <v>129.41999999999999</v>
      </c>
      <c r="I142" s="81">
        <v>129.41999999999999</v>
      </c>
      <c r="J142" s="64" t="s">
        <v>893</v>
      </c>
      <c r="K142" s="64">
        <v>132.28</v>
      </c>
      <c r="L142" s="82"/>
      <c r="M142" s="81">
        <f t="shared" si="4"/>
        <v>9.1861111111111118</v>
      </c>
      <c r="N142" s="79" t="s">
        <v>894</v>
      </c>
    </row>
    <row r="143" spans="1:14" ht="48" x14ac:dyDescent="0.2">
      <c r="A143" s="77">
        <v>112</v>
      </c>
      <c r="B143" s="78" t="s">
        <v>895</v>
      </c>
      <c r="C143" s="62" t="s">
        <v>896</v>
      </c>
      <c r="D143" s="79" t="s">
        <v>897</v>
      </c>
      <c r="E143" s="80">
        <v>0.02</v>
      </c>
      <c r="F143" s="64" t="s">
        <v>898</v>
      </c>
      <c r="G143" s="64">
        <v>0.46</v>
      </c>
      <c r="H143" s="81">
        <v>84.75</v>
      </c>
      <c r="I143" s="81">
        <v>1.7</v>
      </c>
      <c r="J143" s="64" t="s">
        <v>899</v>
      </c>
      <c r="K143" s="64">
        <v>1.73</v>
      </c>
      <c r="L143" s="82"/>
      <c r="M143" s="81">
        <f t="shared" si="4"/>
        <v>3.7608695652173911</v>
      </c>
      <c r="N143" s="79" t="s">
        <v>900</v>
      </c>
    </row>
    <row r="144" spans="1:14" ht="48" x14ac:dyDescent="0.2">
      <c r="A144" s="77">
        <v>113</v>
      </c>
      <c r="B144" s="78" t="s">
        <v>901</v>
      </c>
      <c r="C144" s="62" t="s">
        <v>902</v>
      </c>
      <c r="D144" s="79" t="s">
        <v>738</v>
      </c>
      <c r="E144" s="80">
        <v>5.0000000000000001E-4</v>
      </c>
      <c r="F144" s="64" t="s">
        <v>903</v>
      </c>
      <c r="G144" s="64">
        <v>4.5199999999999996</v>
      </c>
      <c r="H144" s="81">
        <v>80790.960000000006</v>
      </c>
      <c r="I144" s="81">
        <v>40.4</v>
      </c>
      <c r="J144" s="64" t="s">
        <v>904</v>
      </c>
      <c r="K144" s="64">
        <v>41.47</v>
      </c>
      <c r="L144" s="82"/>
      <c r="M144" s="81">
        <f t="shared" si="4"/>
        <v>9.1747787610619476</v>
      </c>
      <c r="N144" s="79" t="s">
        <v>751</v>
      </c>
    </row>
    <row r="145" spans="1:14" ht="48" x14ac:dyDescent="0.2">
      <c r="A145" s="77">
        <v>114</v>
      </c>
      <c r="B145" s="78" t="s">
        <v>905</v>
      </c>
      <c r="C145" s="62" t="s">
        <v>906</v>
      </c>
      <c r="D145" s="79" t="s">
        <v>738</v>
      </c>
      <c r="E145" s="80">
        <v>2.9999999999999997E-4</v>
      </c>
      <c r="F145" s="64" t="s">
        <v>907</v>
      </c>
      <c r="G145" s="64">
        <v>5.53</v>
      </c>
      <c r="H145" s="81">
        <v>58602</v>
      </c>
      <c r="I145" s="81">
        <v>17.579999999999998</v>
      </c>
      <c r="J145" s="64" t="s">
        <v>908</v>
      </c>
      <c r="K145" s="64">
        <v>18.11</v>
      </c>
      <c r="L145" s="82"/>
      <c r="M145" s="81">
        <f t="shared" si="4"/>
        <v>3.2748643761301985</v>
      </c>
      <c r="N145" s="79" t="s">
        <v>909</v>
      </c>
    </row>
    <row r="146" spans="1:14" ht="24" x14ac:dyDescent="0.2">
      <c r="A146" s="77">
        <v>115</v>
      </c>
      <c r="B146" s="78" t="s">
        <v>910</v>
      </c>
      <c r="C146" s="62" t="s">
        <v>911</v>
      </c>
      <c r="D146" s="79" t="s">
        <v>738</v>
      </c>
      <c r="E146" s="80">
        <v>4.0000000000000002E-4</v>
      </c>
      <c r="F146" s="64" t="s">
        <v>912</v>
      </c>
      <c r="G146" s="64">
        <v>12.16</v>
      </c>
      <c r="H146" s="81">
        <v>62288.14</v>
      </c>
      <c r="I146" s="81">
        <v>24.92</v>
      </c>
      <c r="J146" s="64" t="s">
        <v>913</v>
      </c>
      <c r="K146" s="64">
        <v>25.65</v>
      </c>
      <c r="L146" s="82"/>
      <c r="M146" s="81">
        <f t="shared" si="4"/>
        <v>2.109375</v>
      </c>
      <c r="N146" s="79" t="s">
        <v>914</v>
      </c>
    </row>
    <row r="147" spans="1:14" ht="24" x14ac:dyDescent="0.2">
      <c r="A147" s="77">
        <v>116</v>
      </c>
      <c r="B147" s="78" t="s">
        <v>915</v>
      </c>
      <c r="C147" s="62" t="s">
        <v>916</v>
      </c>
      <c r="D147" s="79" t="s">
        <v>738</v>
      </c>
      <c r="E147" s="80">
        <v>4.0000000000000002E-4</v>
      </c>
      <c r="F147" s="64" t="s">
        <v>917</v>
      </c>
      <c r="G147" s="64">
        <v>7.12</v>
      </c>
      <c r="H147" s="81">
        <v>95316.38</v>
      </c>
      <c r="I147" s="81">
        <v>38.130000000000003</v>
      </c>
      <c r="J147" s="64" t="s">
        <v>918</v>
      </c>
      <c r="K147" s="64">
        <v>39.119999999999997</v>
      </c>
      <c r="L147" s="82"/>
      <c r="M147" s="81">
        <f t="shared" si="4"/>
        <v>5.4943820224719095</v>
      </c>
      <c r="N147" s="79" t="s">
        <v>919</v>
      </c>
    </row>
    <row r="148" spans="1:14" ht="24" x14ac:dyDescent="0.2">
      <c r="A148" s="77">
        <v>117</v>
      </c>
      <c r="B148" s="78" t="s">
        <v>920</v>
      </c>
      <c r="C148" s="62" t="s">
        <v>921</v>
      </c>
      <c r="D148" s="79" t="s">
        <v>738</v>
      </c>
      <c r="E148" s="80">
        <v>1E-4</v>
      </c>
      <c r="F148" s="64" t="s">
        <v>922</v>
      </c>
      <c r="G148" s="64">
        <v>5.82</v>
      </c>
      <c r="H148" s="81">
        <v>274011.61</v>
      </c>
      <c r="I148" s="81">
        <v>27.4</v>
      </c>
      <c r="J148" s="64" t="s">
        <v>923</v>
      </c>
      <c r="K148" s="64">
        <v>27.99</v>
      </c>
      <c r="L148" s="82"/>
      <c r="M148" s="81">
        <f t="shared" si="4"/>
        <v>4.8092783505154637</v>
      </c>
      <c r="N148" s="79" t="s">
        <v>924</v>
      </c>
    </row>
    <row r="149" spans="1:14" ht="48" x14ac:dyDescent="0.2">
      <c r="A149" s="77">
        <v>118</v>
      </c>
      <c r="B149" s="78" t="s">
        <v>925</v>
      </c>
      <c r="C149" s="62" t="s">
        <v>926</v>
      </c>
      <c r="D149" s="79" t="s">
        <v>738</v>
      </c>
      <c r="E149" s="80">
        <v>1E-4</v>
      </c>
      <c r="F149" s="64" t="s">
        <v>927</v>
      </c>
      <c r="G149" s="64">
        <v>2.73</v>
      </c>
      <c r="H149" s="81">
        <v>88983</v>
      </c>
      <c r="I149" s="81">
        <v>8.9</v>
      </c>
      <c r="J149" s="64" t="s">
        <v>928</v>
      </c>
      <c r="K149" s="64">
        <v>9.1300000000000008</v>
      </c>
      <c r="L149" s="82"/>
      <c r="M149" s="81">
        <f t="shared" si="4"/>
        <v>3.3443223443223444</v>
      </c>
      <c r="N149" s="79" t="s">
        <v>929</v>
      </c>
    </row>
    <row r="150" spans="1:14" ht="24" x14ac:dyDescent="0.2">
      <c r="A150" s="77">
        <v>119</v>
      </c>
      <c r="B150" s="78" t="s">
        <v>930</v>
      </c>
      <c r="C150" s="62" t="s">
        <v>931</v>
      </c>
      <c r="D150" s="79" t="s">
        <v>738</v>
      </c>
      <c r="E150" s="80">
        <v>1E-4</v>
      </c>
      <c r="F150" s="64" t="s">
        <v>932</v>
      </c>
      <c r="G150" s="64">
        <v>1.97</v>
      </c>
      <c r="H150" s="81">
        <v>68869.490000000005</v>
      </c>
      <c r="I150" s="81">
        <v>6.89</v>
      </c>
      <c r="J150" s="64" t="s">
        <v>933</v>
      </c>
      <c r="K150" s="64">
        <v>7.08</v>
      </c>
      <c r="L150" s="82"/>
      <c r="M150" s="81">
        <f t="shared" si="4"/>
        <v>3.5939086294416245</v>
      </c>
      <c r="N150" s="79" t="s">
        <v>934</v>
      </c>
    </row>
    <row r="151" spans="1:14" ht="24" x14ac:dyDescent="0.2">
      <c r="A151" s="77">
        <v>120</v>
      </c>
      <c r="B151" s="78" t="s">
        <v>935</v>
      </c>
      <c r="C151" s="62" t="s">
        <v>936</v>
      </c>
      <c r="D151" s="79" t="s">
        <v>789</v>
      </c>
      <c r="E151" s="80">
        <v>1.36</v>
      </c>
      <c r="F151" s="64" t="s">
        <v>937</v>
      </c>
      <c r="G151" s="64">
        <v>107.44</v>
      </c>
      <c r="H151" s="81">
        <v>350.35</v>
      </c>
      <c r="I151" s="81">
        <v>476.47</v>
      </c>
      <c r="J151" s="64" t="s">
        <v>938</v>
      </c>
      <c r="K151" s="64">
        <v>486.56</v>
      </c>
      <c r="L151" s="82"/>
      <c r="M151" s="81">
        <f t="shared" si="4"/>
        <v>4.5286671630677588</v>
      </c>
      <c r="N151" s="79" t="s">
        <v>939</v>
      </c>
    </row>
    <row r="152" spans="1:14" ht="24" x14ac:dyDescent="0.2">
      <c r="A152" s="77">
        <v>121</v>
      </c>
      <c r="B152" s="78" t="s">
        <v>940</v>
      </c>
      <c r="C152" s="62" t="s">
        <v>941</v>
      </c>
      <c r="D152" s="79" t="s">
        <v>738</v>
      </c>
      <c r="E152" s="80">
        <v>1E-4</v>
      </c>
      <c r="F152" s="64" t="s">
        <v>942</v>
      </c>
      <c r="G152" s="64">
        <v>1.66</v>
      </c>
      <c r="H152" s="81">
        <v>49190.17</v>
      </c>
      <c r="I152" s="81">
        <v>4.92</v>
      </c>
      <c r="J152" s="64" t="s">
        <v>943</v>
      </c>
      <c r="K152" s="64">
        <v>5.08</v>
      </c>
      <c r="L152" s="82"/>
      <c r="M152" s="81">
        <f t="shared" si="4"/>
        <v>3.060240963855422</v>
      </c>
      <c r="N152" s="79" t="s">
        <v>944</v>
      </c>
    </row>
    <row r="153" spans="1:14" ht="24" x14ac:dyDescent="0.2">
      <c r="A153" s="77">
        <v>122</v>
      </c>
      <c r="B153" s="78" t="s">
        <v>945</v>
      </c>
      <c r="C153" s="62" t="s">
        <v>946</v>
      </c>
      <c r="D153" s="79" t="s">
        <v>891</v>
      </c>
      <c r="E153" s="80">
        <v>4</v>
      </c>
      <c r="F153" s="64" t="s">
        <v>947</v>
      </c>
      <c r="G153" s="64">
        <v>476</v>
      </c>
      <c r="H153" s="81">
        <v>508.47</v>
      </c>
      <c r="I153" s="81">
        <v>2033.88</v>
      </c>
      <c r="J153" s="64" t="s">
        <v>948</v>
      </c>
      <c r="K153" s="64">
        <v>2086.2800000000002</v>
      </c>
      <c r="L153" s="82"/>
      <c r="M153" s="81">
        <f t="shared" si="4"/>
        <v>4.382941176470589</v>
      </c>
      <c r="N153" s="79" t="s">
        <v>949</v>
      </c>
    </row>
    <row r="154" spans="1:14" ht="24" x14ac:dyDescent="0.2">
      <c r="A154" s="77">
        <v>123</v>
      </c>
      <c r="B154" s="78" t="s">
        <v>950</v>
      </c>
      <c r="C154" s="62" t="s">
        <v>951</v>
      </c>
      <c r="D154" s="79" t="s">
        <v>891</v>
      </c>
      <c r="E154" s="80">
        <v>1</v>
      </c>
      <c r="F154" s="64" t="s">
        <v>952</v>
      </c>
      <c r="G154" s="64">
        <v>2.59</v>
      </c>
      <c r="H154" s="81">
        <v>12.24</v>
      </c>
      <c r="I154" s="81">
        <v>12.24</v>
      </c>
      <c r="J154" s="64" t="s">
        <v>953</v>
      </c>
      <c r="K154" s="64">
        <v>12.48</v>
      </c>
      <c r="L154" s="82"/>
      <c r="M154" s="81">
        <f t="shared" si="4"/>
        <v>4.8185328185328187</v>
      </c>
      <c r="N154" s="79" t="s">
        <v>954</v>
      </c>
    </row>
    <row r="155" spans="1:14" ht="48" x14ac:dyDescent="0.2">
      <c r="A155" s="77">
        <v>124</v>
      </c>
      <c r="B155" s="78" t="s">
        <v>955</v>
      </c>
      <c r="C155" s="62" t="s">
        <v>956</v>
      </c>
      <c r="D155" s="79" t="s">
        <v>759</v>
      </c>
      <c r="E155" s="80">
        <v>4.0000000000000001E-3</v>
      </c>
      <c r="F155" s="64" t="s">
        <v>957</v>
      </c>
      <c r="G155" s="64">
        <v>2.36</v>
      </c>
      <c r="H155" s="81">
        <v>2312</v>
      </c>
      <c r="I155" s="81">
        <v>9.24</v>
      </c>
      <c r="J155" s="64" t="s">
        <v>958</v>
      </c>
      <c r="K155" s="64">
        <v>10.88</v>
      </c>
      <c r="L155" s="82"/>
      <c r="M155" s="81">
        <f t="shared" si="4"/>
        <v>4.6101694915254239</v>
      </c>
      <c r="N155" s="79" t="s">
        <v>959</v>
      </c>
    </row>
    <row r="156" spans="1:14" ht="48" x14ac:dyDescent="0.2">
      <c r="A156" s="77">
        <v>125</v>
      </c>
      <c r="B156" s="78" t="s">
        <v>960</v>
      </c>
      <c r="C156" s="62" t="s">
        <v>961</v>
      </c>
      <c r="D156" s="79" t="s">
        <v>759</v>
      </c>
      <c r="E156" s="80">
        <v>1E-3</v>
      </c>
      <c r="F156" s="64" t="s">
        <v>962</v>
      </c>
      <c r="G156" s="64">
        <v>0.7</v>
      </c>
      <c r="H156" s="81">
        <v>2668</v>
      </c>
      <c r="I156" s="81">
        <v>2.67</v>
      </c>
      <c r="J156" s="64" t="s">
        <v>963</v>
      </c>
      <c r="K156" s="64">
        <v>3.04</v>
      </c>
      <c r="L156" s="82"/>
      <c r="M156" s="81">
        <f t="shared" si="4"/>
        <v>4.3428571428571434</v>
      </c>
      <c r="N156" s="79" t="s">
        <v>964</v>
      </c>
    </row>
    <row r="157" spans="1:14" ht="48" x14ac:dyDescent="0.2">
      <c r="A157" s="77">
        <v>126</v>
      </c>
      <c r="B157" s="78" t="s">
        <v>965</v>
      </c>
      <c r="C157" s="62" t="s">
        <v>966</v>
      </c>
      <c r="D157" s="79" t="s">
        <v>759</v>
      </c>
      <c r="E157" s="80">
        <v>0.2</v>
      </c>
      <c r="F157" s="64" t="s">
        <v>967</v>
      </c>
      <c r="G157" s="64">
        <v>472.55</v>
      </c>
      <c r="H157" s="81">
        <v>19539</v>
      </c>
      <c r="I157" s="81">
        <v>3907.8</v>
      </c>
      <c r="J157" s="64" t="s">
        <v>968</v>
      </c>
      <c r="K157" s="64">
        <v>4065.45</v>
      </c>
      <c r="L157" s="82"/>
      <c r="M157" s="81">
        <f t="shared" si="4"/>
        <v>8.6032165908369471</v>
      </c>
      <c r="N157" s="79" t="s">
        <v>969</v>
      </c>
    </row>
    <row r="158" spans="1:14" ht="48" x14ac:dyDescent="0.2">
      <c r="A158" s="77">
        <v>127</v>
      </c>
      <c r="B158" s="78" t="s">
        <v>970</v>
      </c>
      <c r="C158" s="62" t="s">
        <v>971</v>
      </c>
      <c r="D158" s="79" t="s">
        <v>759</v>
      </c>
      <c r="E158" s="80">
        <v>1.1999999999999999E-3</v>
      </c>
      <c r="F158" s="64" t="s">
        <v>972</v>
      </c>
      <c r="G158" s="64">
        <v>0.15</v>
      </c>
      <c r="H158" s="81">
        <v>369.17</v>
      </c>
      <c r="I158" s="81">
        <v>0.44</v>
      </c>
      <c r="J158" s="64" t="s">
        <v>973</v>
      </c>
      <c r="K158" s="64">
        <v>0.64</v>
      </c>
      <c r="L158" s="82"/>
      <c r="M158" s="81">
        <f t="shared" si="4"/>
        <v>4.2666666666666666</v>
      </c>
      <c r="N158" s="79" t="s">
        <v>974</v>
      </c>
    </row>
    <row r="159" spans="1:14" ht="48" x14ac:dyDescent="0.2">
      <c r="A159" s="77">
        <v>128</v>
      </c>
      <c r="B159" s="78" t="s">
        <v>975</v>
      </c>
      <c r="C159" s="62" t="s">
        <v>976</v>
      </c>
      <c r="D159" s="79" t="s">
        <v>759</v>
      </c>
      <c r="E159" s="80">
        <v>0.67600000000000005</v>
      </c>
      <c r="F159" s="64" t="s">
        <v>977</v>
      </c>
      <c r="G159" s="64">
        <v>79.09</v>
      </c>
      <c r="H159" s="81">
        <v>180</v>
      </c>
      <c r="I159" s="81">
        <v>121.68</v>
      </c>
      <c r="J159" s="64" t="s">
        <v>978</v>
      </c>
      <c r="K159" s="64">
        <v>238.5</v>
      </c>
      <c r="L159" s="82"/>
      <c r="M159" s="81">
        <f t="shared" si="4"/>
        <v>3.0155519028954356</v>
      </c>
      <c r="N159" s="79" t="s">
        <v>979</v>
      </c>
    </row>
    <row r="160" spans="1:14" ht="36" x14ac:dyDescent="0.2">
      <c r="A160" s="77">
        <v>129</v>
      </c>
      <c r="B160" s="78" t="s">
        <v>980</v>
      </c>
      <c r="C160" s="62" t="s">
        <v>981</v>
      </c>
      <c r="D160" s="79" t="s">
        <v>759</v>
      </c>
      <c r="E160" s="80">
        <v>4.0580999999999996</v>
      </c>
      <c r="F160" s="64" t="s">
        <v>982</v>
      </c>
      <c r="G160" s="64">
        <v>12.62</v>
      </c>
      <c r="H160" s="81">
        <v>22.6</v>
      </c>
      <c r="I160" s="81">
        <v>91.7</v>
      </c>
      <c r="J160" s="64" t="s">
        <v>983</v>
      </c>
      <c r="K160" s="64">
        <v>91.7</v>
      </c>
      <c r="L160" s="82"/>
      <c r="M160" s="81">
        <f t="shared" si="4"/>
        <v>7.2662440570522984</v>
      </c>
      <c r="N160" s="79" t="s">
        <v>984</v>
      </c>
    </row>
    <row r="161" spans="1:14" ht="36" x14ac:dyDescent="0.2">
      <c r="A161" s="77">
        <v>130</v>
      </c>
      <c r="B161" s="78" t="s">
        <v>985</v>
      </c>
      <c r="C161" s="62" t="s">
        <v>986</v>
      </c>
      <c r="D161" s="79" t="s">
        <v>759</v>
      </c>
      <c r="E161" s="80">
        <v>5.0000000000000001E-4</v>
      </c>
      <c r="F161" s="64" t="s">
        <v>982</v>
      </c>
      <c r="G161" s="64"/>
      <c r="H161" s="81">
        <v>22.6</v>
      </c>
      <c r="I161" s="81">
        <v>0.01</v>
      </c>
      <c r="J161" s="64" t="s">
        <v>983</v>
      </c>
      <c r="K161" s="64">
        <v>0.01</v>
      </c>
      <c r="L161" s="82"/>
      <c r="M161" s="81" t="str">
        <f t="shared" si="4"/>
        <v xml:space="preserve"> </v>
      </c>
      <c r="N161" s="79" t="s">
        <v>984</v>
      </c>
    </row>
    <row r="162" spans="1:14" ht="24" x14ac:dyDescent="0.2">
      <c r="A162" s="77">
        <v>131</v>
      </c>
      <c r="B162" s="78" t="s">
        <v>987</v>
      </c>
      <c r="C162" s="62" t="s">
        <v>988</v>
      </c>
      <c r="D162" s="79" t="s">
        <v>989</v>
      </c>
      <c r="E162" s="80">
        <v>6</v>
      </c>
      <c r="F162" s="64" t="s">
        <v>990</v>
      </c>
      <c r="G162" s="64">
        <v>38.58</v>
      </c>
      <c r="H162" s="81">
        <v>49.04</v>
      </c>
      <c r="I162" s="81">
        <v>294.24</v>
      </c>
      <c r="J162" s="64" t="s">
        <v>991</v>
      </c>
      <c r="K162" s="64">
        <v>300.48</v>
      </c>
      <c r="L162" s="82"/>
      <c r="M162" s="81">
        <f t="shared" si="4"/>
        <v>7.7884914463452573</v>
      </c>
      <c r="N162" s="79" t="s">
        <v>992</v>
      </c>
    </row>
    <row r="163" spans="1:14" ht="60" x14ac:dyDescent="0.2">
      <c r="A163" s="77">
        <v>132</v>
      </c>
      <c r="B163" s="78" t="s">
        <v>993</v>
      </c>
      <c r="C163" s="62" t="s">
        <v>994</v>
      </c>
      <c r="D163" s="79" t="s">
        <v>738</v>
      </c>
      <c r="E163" s="80">
        <v>5.0000000000000001E-4</v>
      </c>
      <c r="F163" s="64" t="s">
        <v>995</v>
      </c>
      <c r="G163" s="64">
        <v>12.47</v>
      </c>
      <c r="H163" s="81">
        <v>82040</v>
      </c>
      <c r="I163" s="81">
        <v>41.02</v>
      </c>
      <c r="J163" s="64" t="s">
        <v>996</v>
      </c>
      <c r="K163" s="64">
        <v>41.98</v>
      </c>
      <c r="L163" s="82"/>
      <c r="M163" s="81">
        <f t="shared" si="4"/>
        <v>3.3664795509222127</v>
      </c>
      <c r="N163" s="79" t="s">
        <v>997</v>
      </c>
    </row>
    <row r="164" spans="1:14" ht="60" x14ac:dyDescent="0.2">
      <c r="A164" s="77">
        <v>133</v>
      </c>
      <c r="B164" s="78" t="s">
        <v>998</v>
      </c>
      <c r="C164" s="62" t="s">
        <v>999</v>
      </c>
      <c r="D164" s="79" t="s">
        <v>738</v>
      </c>
      <c r="E164" s="80">
        <v>1E-3</v>
      </c>
      <c r="F164" s="64" t="s">
        <v>1000</v>
      </c>
      <c r="G164" s="64">
        <v>19.27</v>
      </c>
      <c r="H164" s="81">
        <v>39384.83</v>
      </c>
      <c r="I164" s="81">
        <v>39.380000000000003</v>
      </c>
      <c r="J164" s="64" t="s">
        <v>1001</v>
      </c>
      <c r="K164" s="64">
        <v>40.46</v>
      </c>
      <c r="L164" s="82"/>
      <c r="M164" s="81">
        <f t="shared" si="4"/>
        <v>2.0996367410482617</v>
      </c>
      <c r="N164" s="79" t="s">
        <v>1002</v>
      </c>
    </row>
    <row r="165" spans="1:14" ht="48" x14ac:dyDescent="0.2">
      <c r="A165" s="77">
        <v>134</v>
      </c>
      <c r="B165" s="78" t="s">
        <v>1003</v>
      </c>
      <c r="C165" s="62" t="s">
        <v>1004</v>
      </c>
      <c r="D165" s="79" t="s">
        <v>1005</v>
      </c>
      <c r="E165" s="80">
        <v>1.6999999999999999E-3</v>
      </c>
      <c r="F165" s="64" t="s">
        <v>1006</v>
      </c>
      <c r="G165" s="64">
        <v>1.76</v>
      </c>
      <c r="H165" s="81">
        <v>2901.94</v>
      </c>
      <c r="I165" s="81">
        <v>4.93</v>
      </c>
      <c r="J165" s="64" t="s">
        <v>1007</v>
      </c>
      <c r="K165" s="64">
        <v>5.03</v>
      </c>
      <c r="L165" s="82"/>
      <c r="M165" s="81">
        <f t="shared" si="4"/>
        <v>2.8579545454545454</v>
      </c>
      <c r="N165" s="79" t="s">
        <v>751</v>
      </c>
    </row>
    <row r="166" spans="1:14" ht="36" x14ac:dyDescent="0.2">
      <c r="A166" s="77">
        <v>135</v>
      </c>
      <c r="B166" s="78" t="s">
        <v>1008</v>
      </c>
      <c r="C166" s="62" t="s">
        <v>1009</v>
      </c>
      <c r="D166" s="79" t="s">
        <v>891</v>
      </c>
      <c r="E166" s="80">
        <v>3</v>
      </c>
      <c r="F166" s="64" t="s">
        <v>1010</v>
      </c>
      <c r="G166" s="64">
        <v>519</v>
      </c>
      <c r="H166" s="81">
        <v>317</v>
      </c>
      <c r="I166" s="81">
        <v>951</v>
      </c>
      <c r="J166" s="64" t="s">
        <v>1011</v>
      </c>
      <c r="K166" s="64">
        <v>970.2</v>
      </c>
      <c r="L166" s="82"/>
      <c r="M166" s="81">
        <f t="shared" si="4"/>
        <v>1.869364161849711</v>
      </c>
      <c r="N166" s="79" t="s">
        <v>1012</v>
      </c>
    </row>
    <row r="167" spans="1:14" ht="24" x14ac:dyDescent="0.2">
      <c r="A167" s="77">
        <v>136</v>
      </c>
      <c r="B167" s="78" t="s">
        <v>1013</v>
      </c>
      <c r="C167" s="62" t="s">
        <v>1014</v>
      </c>
      <c r="D167" s="79" t="s">
        <v>891</v>
      </c>
      <c r="E167" s="80">
        <v>1</v>
      </c>
      <c r="F167" s="64" t="s">
        <v>1015</v>
      </c>
      <c r="G167" s="64">
        <v>5.44</v>
      </c>
      <c r="H167" s="81">
        <v>113.1</v>
      </c>
      <c r="I167" s="81">
        <v>113.1</v>
      </c>
      <c r="J167" s="64" t="s">
        <v>1016</v>
      </c>
      <c r="K167" s="64">
        <v>115.39</v>
      </c>
      <c r="L167" s="82"/>
      <c r="M167" s="81">
        <f t="shared" si="4"/>
        <v>21.211397058823529</v>
      </c>
      <c r="N167" s="79" t="s">
        <v>1017</v>
      </c>
    </row>
    <row r="168" spans="1:14" ht="24" x14ac:dyDescent="0.2">
      <c r="A168" s="77">
        <v>137</v>
      </c>
      <c r="B168" s="78" t="s">
        <v>1018</v>
      </c>
      <c r="C168" s="62" t="s">
        <v>1019</v>
      </c>
      <c r="D168" s="79" t="s">
        <v>815</v>
      </c>
      <c r="E168" s="80">
        <v>2.4232999999999998</v>
      </c>
      <c r="F168" s="64" t="s">
        <v>1020</v>
      </c>
      <c r="G168" s="64">
        <v>80.97</v>
      </c>
      <c r="H168" s="81">
        <v>129.97</v>
      </c>
      <c r="I168" s="81">
        <v>314.95999999999998</v>
      </c>
      <c r="J168" s="64" t="s">
        <v>1021</v>
      </c>
      <c r="K168" s="64">
        <v>321.81</v>
      </c>
      <c r="L168" s="82"/>
      <c r="M168" s="81">
        <f t="shared" si="4"/>
        <v>3.9744349759170063</v>
      </c>
      <c r="N168" s="79" t="s">
        <v>1022</v>
      </c>
    </row>
    <row r="169" spans="1:14" ht="36" x14ac:dyDescent="0.2">
      <c r="A169" s="77">
        <v>138</v>
      </c>
      <c r="B169" s="78" t="s">
        <v>1023</v>
      </c>
      <c r="C169" s="62" t="s">
        <v>1024</v>
      </c>
      <c r="D169" s="79" t="s">
        <v>1025</v>
      </c>
      <c r="E169" s="80">
        <v>4.0415999999999999</v>
      </c>
      <c r="F169" s="64" t="s">
        <v>1026</v>
      </c>
      <c r="G169" s="64">
        <v>4.04</v>
      </c>
      <c r="H169" s="81"/>
      <c r="I169" s="81"/>
      <c r="J169" s="64" t="s">
        <v>584</v>
      </c>
      <c r="K169" s="64"/>
      <c r="L169" s="82"/>
      <c r="M169" s="81" t="str">
        <f t="shared" si="4"/>
        <v xml:space="preserve"> </v>
      </c>
      <c r="N169" s="79"/>
    </row>
    <row r="170" spans="1:14" ht="36" x14ac:dyDescent="0.2">
      <c r="A170" s="77">
        <v>139</v>
      </c>
      <c r="B170" s="78" t="s">
        <v>1027</v>
      </c>
      <c r="C170" s="62" t="s">
        <v>1028</v>
      </c>
      <c r="D170" s="79" t="s">
        <v>891</v>
      </c>
      <c r="E170" s="80">
        <v>15</v>
      </c>
      <c r="F170" s="64" t="s">
        <v>584</v>
      </c>
      <c r="G170" s="64">
        <v>2416.81</v>
      </c>
      <c r="H170" s="81"/>
      <c r="I170" s="81"/>
      <c r="J170" s="64" t="s">
        <v>1029</v>
      </c>
      <c r="K170" s="64">
        <v>15081</v>
      </c>
      <c r="L170" s="82"/>
      <c r="M170" s="81">
        <f t="shared" si="4"/>
        <v>6.2400436939602208</v>
      </c>
      <c r="N170" s="79"/>
    </row>
    <row r="171" spans="1:14" ht="36" x14ac:dyDescent="0.2">
      <c r="A171" s="77">
        <v>140</v>
      </c>
      <c r="B171" s="78" t="s">
        <v>1027</v>
      </c>
      <c r="C171" s="62" t="s">
        <v>1030</v>
      </c>
      <c r="D171" s="79" t="s">
        <v>1031</v>
      </c>
      <c r="E171" s="80">
        <v>8</v>
      </c>
      <c r="F171" s="64" t="s">
        <v>1032</v>
      </c>
      <c r="G171" s="64">
        <v>916.64</v>
      </c>
      <c r="H171" s="81"/>
      <c r="I171" s="81"/>
      <c r="J171" s="64" t="s">
        <v>1033</v>
      </c>
      <c r="K171" s="64">
        <v>5720</v>
      </c>
      <c r="L171" s="82"/>
      <c r="M171" s="81">
        <f t="shared" si="4"/>
        <v>6.2401815325536747</v>
      </c>
      <c r="N171" s="79"/>
    </row>
    <row r="172" spans="1:14" ht="36" x14ac:dyDescent="0.2">
      <c r="A172" s="77">
        <v>141</v>
      </c>
      <c r="B172" s="78" t="s">
        <v>1027</v>
      </c>
      <c r="C172" s="62" t="s">
        <v>1034</v>
      </c>
      <c r="D172" s="79" t="s">
        <v>1031</v>
      </c>
      <c r="E172" s="80">
        <v>2</v>
      </c>
      <c r="F172" s="64" t="s">
        <v>1035</v>
      </c>
      <c r="G172" s="64">
        <v>108.66</v>
      </c>
      <c r="H172" s="81"/>
      <c r="I172" s="81"/>
      <c r="J172" s="64" t="s">
        <v>1036</v>
      </c>
      <c r="K172" s="64">
        <v>678</v>
      </c>
      <c r="L172" s="82"/>
      <c r="M172" s="81">
        <f t="shared" si="4"/>
        <v>6.2396466040861407</v>
      </c>
      <c r="N172" s="79"/>
    </row>
    <row r="173" spans="1:14" ht="36" x14ac:dyDescent="0.2">
      <c r="A173" s="77">
        <v>142</v>
      </c>
      <c r="B173" s="78" t="s">
        <v>1027</v>
      </c>
      <c r="C173" s="62" t="s">
        <v>1037</v>
      </c>
      <c r="D173" s="79" t="s">
        <v>891</v>
      </c>
      <c r="E173" s="80">
        <v>1</v>
      </c>
      <c r="F173" s="64" t="s">
        <v>1038</v>
      </c>
      <c r="G173" s="64">
        <v>162.82</v>
      </c>
      <c r="H173" s="81"/>
      <c r="I173" s="81"/>
      <c r="J173" s="64" t="s">
        <v>1039</v>
      </c>
      <c r="K173" s="64">
        <v>1016</v>
      </c>
      <c r="L173" s="82"/>
      <c r="M173" s="81">
        <f t="shared" ref="M173:M201" si="5">IF(ISNUMBER(K173/G173),IF(NOT(K173/G173=0),K173/G173, " "), " ")</f>
        <v>6.2400196536052084</v>
      </c>
      <c r="N173" s="79"/>
    </row>
    <row r="174" spans="1:14" ht="36" x14ac:dyDescent="0.2">
      <c r="A174" s="77">
        <v>143</v>
      </c>
      <c r="B174" s="78" t="s">
        <v>1027</v>
      </c>
      <c r="C174" s="62" t="s">
        <v>1040</v>
      </c>
      <c r="D174" s="79" t="s">
        <v>891</v>
      </c>
      <c r="E174" s="80">
        <v>1</v>
      </c>
      <c r="F174" s="64" t="s">
        <v>1041</v>
      </c>
      <c r="G174" s="64">
        <v>31.41</v>
      </c>
      <c r="H174" s="81"/>
      <c r="I174" s="81"/>
      <c r="J174" s="64" t="s">
        <v>1042</v>
      </c>
      <c r="K174" s="64">
        <v>196</v>
      </c>
      <c r="L174" s="82"/>
      <c r="M174" s="81">
        <f t="shared" si="5"/>
        <v>6.2400509391913399</v>
      </c>
      <c r="N174" s="79"/>
    </row>
    <row r="175" spans="1:14" ht="36" x14ac:dyDescent="0.2">
      <c r="A175" s="77">
        <v>144</v>
      </c>
      <c r="B175" s="78" t="s">
        <v>1027</v>
      </c>
      <c r="C175" s="62" t="s">
        <v>1043</v>
      </c>
      <c r="D175" s="79" t="s">
        <v>891</v>
      </c>
      <c r="E175" s="80">
        <v>1</v>
      </c>
      <c r="F175" s="64" t="s">
        <v>1044</v>
      </c>
      <c r="G175" s="64">
        <v>738.3</v>
      </c>
      <c r="H175" s="81"/>
      <c r="I175" s="81"/>
      <c r="J175" s="64" t="s">
        <v>1029</v>
      </c>
      <c r="K175" s="64">
        <v>4607</v>
      </c>
      <c r="L175" s="82"/>
      <c r="M175" s="81">
        <f t="shared" si="5"/>
        <v>6.2400108357036439</v>
      </c>
      <c r="N175" s="79"/>
    </row>
    <row r="176" spans="1:14" ht="36" x14ac:dyDescent="0.2">
      <c r="A176" s="77">
        <v>145</v>
      </c>
      <c r="B176" s="78" t="s">
        <v>1027</v>
      </c>
      <c r="C176" s="62" t="s">
        <v>1045</v>
      </c>
      <c r="D176" s="79" t="s">
        <v>891</v>
      </c>
      <c r="E176" s="80">
        <v>2</v>
      </c>
      <c r="F176" s="64" t="s">
        <v>1046</v>
      </c>
      <c r="G176" s="64">
        <v>458.98</v>
      </c>
      <c r="H176" s="81"/>
      <c r="I176" s="81"/>
      <c r="J176" s="64" t="s">
        <v>1047</v>
      </c>
      <c r="K176" s="64">
        <v>2864</v>
      </c>
      <c r="L176" s="82"/>
      <c r="M176" s="81">
        <f t="shared" si="5"/>
        <v>6.2399233082051504</v>
      </c>
      <c r="N176" s="79"/>
    </row>
    <row r="177" spans="1:14" ht="36" x14ac:dyDescent="0.2">
      <c r="A177" s="77">
        <v>146</v>
      </c>
      <c r="B177" s="78" t="s">
        <v>1027</v>
      </c>
      <c r="C177" s="62" t="s">
        <v>1048</v>
      </c>
      <c r="D177" s="79" t="s">
        <v>989</v>
      </c>
      <c r="E177" s="80">
        <v>37.4</v>
      </c>
      <c r="F177" s="64" t="s">
        <v>1049</v>
      </c>
      <c r="G177" s="64">
        <v>25328.78</v>
      </c>
      <c r="H177" s="81"/>
      <c r="I177" s="81"/>
      <c r="J177" s="64" t="s">
        <v>1050</v>
      </c>
      <c r="K177" s="64">
        <v>158052.4</v>
      </c>
      <c r="L177" s="82"/>
      <c r="M177" s="81">
        <f t="shared" si="5"/>
        <v>6.2400320899782775</v>
      </c>
      <c r="N177" s="79"/>
    </row>
    <row r="178" spans="1:14" ht="36" x14ac:dyDescent="0.2">
      <c r="A178" s="77">
        <v>147</v>
      </c>
      <c r="B178" s="78" t="s">
        <v>1051</v>
      </c>
      <c r="C178" s="62" t="s">
        <v>1028</v>
      </c>
      <c r="D178" s="79" t="s">
        <v>1031</v>
      </c>
      <c r="E178" s="80">
        <v>2</v>
      </c>
      <c r="F178" s="64" t="s">
        <v>584</v>
      </c>
      <c r="G178" s="64">
        <v>2136.7600000000002</v>
      </c>
      <c r="H178" s="81"/>
      <c r="I178" s="81"/>
      <c r="J178" s="64" t="s">
        <v>1052</v>
      </c>
      <c r="K178" s="64">
        <v>13333.34</v>
      </c>
      <c r="L178" s="82"/>
      <c r="M178" s="81">
        <f t="shared" si="5"/>
        <v>6.2399801568730222</v>
      </c>
      <c r="N178" s="79"/>
    </row>
    <row r="179" spans="1:14" ht="48" x14ac:dyDescent="0.2">
      <c r="A179" s="77">
        <v>148</v>
      </c>
      <c r="B179" s="78" t="s">
        <v>1051</v>
      </c>
      <c r="C179" s="62" t="s">
        <v>1053</v>
      </c>
      <c r="D179" s="79" t="s">
        <v>1031</v>
      </c>
      <c r="E179" s="80">
        <v>1</v>
      </c>
      <c r="F179" s="64" t="s">
        <v>1054</v>
      </c>
      <c r="G179" s="64">
        <v>667.74</v>
      </c>
      <c r="H179" s="81"/>
      <c r="I179" s="81"/>
      <c r="J179" s="64" t="s">
        <v>1052</v>
      </c>
      <c r="K179" s="64">
        <v>4166.67</v>
      </c>
      <c r="L179" s="82"/>
      <c r="M179" s="81">
        <f t="shared" si="5"/>
        <v>6.2399586665468592</v>
      </c>
      <c r="N179" s="79"/>
    </row>
    <row r="180" spans="1:14" ht="36" x14ac:dyDescent="0.2">
      <c r="A180" s="77">
        <v>149</v>
      </c>
      <c r="B180" s="78" t="s">
        <v>1051</v>
      </c>
      <c r="C180" s="62" t="s">
        <v>1055</v>
      </c>
      <c r="D180" s="79" t="s">
        <v>1031</v>
      </c>
      <c r="E180" s="80">
        <v>1</v>
      </c>
      <c r="F180" s="64" t="s">
        <v>1056</v>
      </c>
      <c r="G180" s="64">
        <v>1469.02</v>
      </c>
      <c r="H180" s="81"/>
      <c r="I180" s="81"/>
      <c r="J180" s="64" t="s">
        <v>1057</v>
      </c>
      <c r="K180" s="64">
        <v>9166.67</v>
      </c>
      <c r="L180" s="82"/>
      <c r="M180" s="81">
        <f t="shared" si="5"/>
        <v>6.2399899252562934</v>
      </c>
      <c r="N180" s="79"/>
    </row>
    <row r="181" spans="1:14" ht="60" x14ac:dyDescent="0.2">
      <c r="A181" s="77">
        <v>150</v>
      </c>
      <c r="B181" s="78" t="s">
        <v>1058</v>
      </c>
      <c r="C181" s="62" t="s">
        <v>1059</v>
      </c>
      <c r="D181" s="79" t="s">
        <v>1031</v>
      </c>
      <c r="E181" s="80">
        <v>2</v>
      </c>
      <c r="F181" s="64" t="s">
        <v>1060</v>
      </c>
      <c r="G181" s="64">
        <v>909.46</v>
      </c>
      <c r="H181" s="81"/>
      <c r="I181" s="81"/>
      <c r="J181" s="64" t="s">
        <v>1061</v>
      </c>
      <c r="K181" s="64">
        <v>5675</v>
      </c>
      <c r="L181" s="82"/>
      <c r="M181" s="81">
        <f t="shared" si="5"/>
        <v>6.23996657357113</v>
      </c>
      <c r="N181" s="79"/>
    </row>
    <row r="182" spans="1:14" ht="24" x14ac:dyDescent="0.2">
      <c r="A182" s="77">
        <v>151</v>
      </c>
      <c r="B182" s="78" t="s">
        <v>1062</v>
      </c>
      <c r="C182" s="62" t="s">
        <v>1028</v>
      </c>
      <c r="D182" s="79" t="s">
        <v>1031</v>
      </c>
      <c r="E182" s="80">
        <v>2</v>
      </c>
      <c r="F182" s="64" t="s">
        <v>584</v>
      </c>
      <c r="G182" s="64">
        <v>4128.66</v>
      </c>
      <c r="H182" s="81"/>
      <c r="I182" s="81"/>
      <c r="J182" s="64" t="s">
        <v>584</v>
      </c>
      <c r="K182" s="64">
        <v>25762.86</v>
      </c>
      <c r="L182" s="82"/>
      <c r="M182" s="81">
        <f t="shared" si="5"/>
        <v>6.240005231721673</v>
      </c>
      <c r="N182" s="79"/>
    </row>
    <row r="183" spans="1:14" ht="48" x14ac:dyDescent="0.2">
      <c r="A183" s="77">
        <v>152</v>
      </c>
      <c r="B183" s="78" t="s">
        <v>1062</v>
      </c>
      <c r="C183" s="62" t="s">
        <v>1063</v>
      </c>
      <c r="D183" s="79" t="s">
        <v>1031</v>
      </c>
      <c r="E183" s="80">
        <v>1</v>
      </c>
      <c r="F183" s="64" t="s">
        <v>1064</v>
      </c>
      <c r="G183" s="64">
        <v>3042.18</v>
      </c>
      <c r="H183" s="81"/>
      <c r="I183" s="81"/>
      <c r="J183" s="64" t="s">
        <v>1065</v>
      </c>
      <c r="K183" s="64">
        <v>18983.2</v>
      </c>
      <c r="L183" s="82"/>
      <c r="M183" s="81">
        <f t="shared" si="5"/>
        <v>6.2399989481227287</v>
      </c>
      <c r="N183" s="79"/>
    </row>
    <row r="184" spans="1:14" ht="48" x14ac:dyDescent="0.2">
      <c r="A184" s="77">
        <v>153</v>
      </c>
      <c r="B184" s="78" t="s">
        <v>1062</v>
      </c>
      <c r="C184" s="62" t="s">
        <v>1066</v>
      </c>
      <c r="D184" s="79" t="s">
        <v>1031</v>
      </c>
      <c r="E184" s="80">
        <v>1</v>
      </c>
      <c r="F184" s="64" t="s">
        <v>1067</v>
      </c>
      <c r="G184" s="64">
        <v>1086.48</v>
      </c>
      <c r="H184" s="81"/>
      <c r="I184" s="81"/>
      <c r="J184" s="64" t="s">
        <v>1068</v>
      </c>
      <c r="K184" s="64">
        <v>6779.66</v>
      </c>
      <c r="L184" s="82"/>
      <c r="M184" s="81">
        <f t="shared" si="5"/>
        <v>6.2400228260069213</v>
      </c>
      <c r="N184" s="79"/>
    </row>
    <row r="185" spans="1:14" ht="48" x14ac:dyDescent="0.2">
      <c r="A185" s="77">
        <v>154</v>
      </c>
      <c r="B185" s="78" t="s">
        <v>1069</v>
      </c>
      <c r="C185" s="62" t="s">
        <v>825</v>
      </c>
      <c r="D185" s="79" t="s">
        <v>738</v>
      </c>
      <c r="E185" s="80">
        <v>8.0000000000000007E-5</v>
      </c>
      <c r="F185" s="64" t="s">
        <v>826</v>
      </c>
      <c r="G185" s="64">
        <v>1.38</v>
      </c>
      <c r="H185" s="81">
        <v>87930</v>
      </c>
      <c r="I185" s="81">
        <v>7.03</v>
      </c>
      <c r="J185" s="64" t="s">
        <v>827</v>
      </c>
      <c r="K185" s="64">
        <v>7.2</v>
      </c>
      <c r="L185" s="82"/>
      <c r="M185" s="81">
        <f t="shared" si="5"/>
        <v>5.2173913043478271</v>
      </c>
      <c r="N185" s="79" t="s">
        <v>828</v>
      </c>
    </row>
    <row r="186" spans="1:14" ht="24" x14ac:dyDescent="0.2">
      <c r="A186" s="77">
        <v>155</v>
      </c>
      <c r="B186" s="78" t="s">
        <v>1070</v>
      </c>
      <c r="C186" s="62" t="s">
        <v>1071</v>
      </c>
      <c r="D186" s="79" t="s">
        <v>738</v>
      </c>
      <c r="E186" s="80">
        <v>1.0976E-2</v>
      </c>
      <c r="F186" s="64" t="s">
        <v>1072</v>
      </c>
      <c r="G186" s="64">
        <v>72.66</v>
      </c>
      <c r="H186" s="81">
        <v>47203.39</v>
      </c>
      <c r="I186" s="81">
        <v>518.1</v>
      </c>
      <c r="J186" s="64" t="s">
        <v>1073</v>
      </c>
      <c r="K186" s="64">
        <v>531.54</v>
      </c>
      <c r="L186" s="82"/>
      <c r="M186" s="81">
        <f t="shared" si="5"/>
        <v>7.3154417836498764</v>
      </c>
      <c r="N186" s="79" t="s">
        <v>1074</v>
      </c>
    </row>
    <row r="187" spans="1:14" ht="48" x14ac:dyDescent="0.2">
      <c r="A187" s="77">
        <v>156</v>
      </c>
      <c r="B187" s="78" t="s">
        <v>1075</v>
      </c>
      <c r="C187" s="62" t="s">
        <v>1076</v>
      </c>
      <c r="D187" s="79" t="s">
        <v>891</v>
      </c>
      <c r="E187" s="80">
        <v>4</v>
      </c>
      <c r="F187" s="64" t="s">
        <v>1077</v>
      </c>
      <c r="G187" s="64">
        <v>399.6</v>
      </c>
      <c r="H187" s="81">
        <v>305</v>
      </c>
      <c r="I187" s="81">
        <v>1220</v>
      </c>
      <c r="J187" s="64" t="s">
        <v>1078</v>
      </c>
      <c r="K187" s="64">
        <v>1245.5999999999999</v>
      </c>
      <c r="L187" s="82"/>
      <c r="M187" s="81">
        <f t="shared" si="5"/>
        <v>3.1171171171171168</v>
      </c>
      <c r="N187" s="79" t="s">
        <v>1079</v>
      </c>
    </row>
    <row r="188" spans="1:14" ht="60" x14ac:dyDescent="0.2">
      <c r="A188" s="77">
        <v>157</v>
      </c>
      <c r="B188" s="78" t="s">
        <v>1080</v>
      </c>
      <c r="C188" s="62" t="s">
        <v>1081</v>
      </c>
      <c r="D188" s="79" t="s">
        <v>989</v>
      </c>
      <c r="E188" s="80">
        <v>11.05</v>
      </c>
      <c r="F188" s="64" t="s">
        <v>1082</v>
      </c>
      <c r="G188" s="64">
        <v>333.71</v>
      </c>
      <c r="H188" s="81">
        <v>192.79</v>
      </c>
      <c r="I188" s="81">
        <v>2130.33</v>
      </c>
      <c r="J188" s="64" t="s">
        <v>1083</v>
      </c>
      <c r="K188" s="64">
        <v>2187.35</v>
      </c>
      <c r="L188" s="82"/>
      <c r="M188" s="81">
        <f t="shared" si="5"/>
        <v>6.5546432531239702</v>
      </c>
      <c r="N188" s="79" t="s">
        <v>1084</v>
      </c>
    </row>
    <row r="189" spans="1:14" ht="60" x14ac:dyDescent="0.2">
      <c r="A189" s="77">
        <v>158</v>
      </c>
      <c r="B189" s="78" t="s">
        <v>1085</v>
      </c>
      <c r="C189" s="62" t="s">
        <v>1086</v>
      </c>
      <c r="D189" s="79" t="s">
        <v>989</v>
      </c>
      <c r="E189" s="80">
        <v>1</v>
      </c>
      <c r="F189" s="64" t="s">
        <v>1087</v>
      </c>
      <c r="G189" s="64">
        <v>48.2</v>
      </c>
      <c r="H189" s="81">
        <v>307.95999999999998</v>
      </c>
      <c r="I189" s="81">
        <v>307.95999999999998</v>
      </c>
      <c r="J189" s="64" t="s">
        <v>1088</v>
      </c>
      <c r="K189" s="64">
        <v>316.19</v>
      </c>
      <c r="L189" s="82"/>
      <c r="M189" s="81">
        <f t="shared" si="5"/>
        <v>6.5599585062240662</v>
      </c>
      <c r="N189" s="79" t="s">
        <v>1089</v>
      </c>
    </row>
    <row r="190" spans="1:14" ht="60" x14ac:dyDescent="0.2">
      <c r="A190" s="77">
        <v>159</v>
      </c>
      <c r="B190" s="78" t="s">
        <v>1090</v>
      </c>
      <c r="C190" s="62" t="s">
        <v>1091</v>
      </c>
      <c r="D190" s="79" t="s">
        <v>989</v>
      </c>
      <c r="E190" s="80">
        <v>0.6</v>
      </c>
      <c r="F190" s="64" t="s">
        <v>1092</v>
      </c>
      <c r="G190" s="64">
        <v>40.380000000000003</v>
      </c>
      <c r="H190" s="81">
        <v>429.81</v>
      </c>
      <c r="I190" s="81">
        <v>257.89</v>
      </c>
      <c r="J190" s="64" t="s">
        <v>1093</v>
      </c>
      <c r="K190" s="64">
        <v>264.77</v>
      </c>
      <c r="L190" s="82"/>
      <c r="M190" s="81">
        <f t="shared" si="5"/>
        <v>6.5569588905398701</v>
      </c>
      <c r="N190" s="79" t="s">
        <v>1094</v>
      </c>
    </row>
    <row r="191" spans="1:14" ht="48" x14ac:dyDescent="0.2">
      <c r="A191" s="77">
        <v>160</v>
      </c>
      <c r="B191" s="78" t="s">
        <v>1095</v>
      </c>
      <c r="C191" s="62" t="s">
        <v>1096</v>
      </c>
      <c r="D191" s="79" t="s">
        <v>738</v>
      </c>
      <c r="E191" s="80">
        <v>0.92003999999999997</v>
      </c>
      <c r="F191" s="64" t="s">
        <v>1097</v>
      </c>
      <c r="G191" s="64">
        <v>1085.6500000000001</v>
      </c>
      <c r="H191" s="81">
        <v>9620.7000000000007</v>
      </c>
      <c r="I191" s="81">
        <v>8851.43</v>
      </c>
      <c r="J191" s="64" t="s">
        <v>1098</v>
      </c>
      <c r="K191" s="64">
        <v>9324.15</v>
      </c>
      <c r="L191" s="82"/>
      <c r="M191" s="81">
        <f t="shared" si="5"/>
        <v>8.5885414267950058</v>
      </c>
      <c r="N191" s="79" t="s">
        <v>751</v>
      </c>
    </row>
    <row r="192" spans="1:14" ht="36" x14ac:dyDescent="0.2">
      <c r="A192" s="77">
        <v>161</v>
      </c>
      <c r="B192" s="78" t="s">
        <v>1099</v>
      </c>
      <c r="C192" s="62" t="s">
        <v>1100</v>
      </c>
      <c r="D192" s="79" t="s">
        <v>738</v>
      </c>
      <c r="E192" s="80">
        <v>0.16081999999999999</v>
      </c>
      <c r="F192" s="64" t="s">
        <v>1101</v>
      </c>
      <c r="G192" s="64">
        <v>6397.32</v>
      </c>
      <c r="H192" s="81">
        <v>213727.29</v>
      </c>
      <c r="I192" s="81">
        <v>34371.620000000003</v>
      </c>
      <c r="J192" s="64" t="s">
        <v>1102</v>
      </c>
      <c r="K192" s="64">
        <v>35105.19</v>
      </c>
      <c r="L192" s="82"/>
      <c r="M192" s="81">
        <f t="shared" si="5"/>
        <v>5.4874838213501906</v>
      </c>
      <c r="N192" s="79" t="s">
        <v>1103</v>
      </c>
    </row>
    <row r="193" spans="1:14" ht="48" x14ac:dyDescent="0.2">
      <c r="A193" s="77">
        <v>162</v>
      </c>
      <c r="B193" s="78" t="s">
        <v>1104</v>
      </c>
      <c r="C193" s="62" t="s">
        <v>1105</v>
      </c>
      <c r="D193" s="79" t="s">
        <v>759</v>
      </c>
      <c r="E193" s="80">
        <v>0.28000000000000003</v>
      </c>
      <c r="F193" s="64" t="s">
        <v>1106</v>
      </c>
      <c r="G193" s="64">
        <v>150.63999999999999</v>
      </c>
      <c r="H193" s="81">
        <v>2153</v>
      </c>
      <c r="I193" s="81">
        <v>602.84</v>
      </c>
      <c r="J193" s="64" t="s">
        <v>1107</v>
      </c>
      <c r="K193" s="64">
        <v>715.49</v>
      </c>
      <c r="L193" s="82"/>
      <c r="M193" s="81">
        <f t="shared" si="5"/>
        <v>4.7496680828465223</v>
      </c>
      <c r="N193" s="79" t="s">
        <v>1108</v>
      </c>
    </row>
    <row r="194" spans="1:14" ht="48" x14ac:dyDescent="0.2">
      <c r="A194" s="77">
        <v>163</v>
      </c>
      <c r="B194" s="78" t="s">
        <v>1109</v>
      </c>
      <c r="C194" s="62" t="s">
        <v>1110</v>
      </c>
      <c r="D194" s="79" t="s">
        <v>759</v>
      </c>
      <c r="E194" s="80">
        <v>0.74460000000000004</v>
      </c>
      <c r="F194" s="64" t="s">
        <v>1111</v>
      </c>
      <c r="G194" s="64">
        <v>430.38</v>
      </c>
      <c r="H194" s="81">
        <v>2312</v>
      </c>
      <c r="I194" s="81">
        <v>1721.52</v>
      </c>
      <c r="J194" s="64" t="s">
        <v>958</v>
      </c>
      <c r="K194" s="64">
        <v>2023.46</v>
      </c>
      <c r="L194" s="82"/>
      <c r="M194" s="81">
        <f t="shared" si="5"/>
        <v>4.7015660579023191</v>
      </c>
      <c r="N194" s="79" t="s">
        <v>959</v>
      </c>
    </row>
    <row r="195" spans="1:14" ht="24" x14ac:dyDescent="0.2">
      <c r="A195" s="77">
        <v>164</v>
      </c>
      <c r="B195" s="78" t="s">
        <v>1112</v>
      </c>
      <c r="C195" s="62" t="s">
        <v>1113</v>
      </c>
      <c r="D195" s="79" t="s">
        <v>759</v>
      </c>
      <c r="E195" s="80">
        <v>6.8250000000000005E-2</v>
      </c>
      <c r="F195" s="64" t="s">
        <v>1114</v>
      </c>
      <c r="G195" s="64">
        <v>83.52</v>
      </c>
      <c r="H195" s="81">
        <v>6901.94</v>
      </c>
      <c r="I195" s="81">
        <v>471.06</v>
      </c>
      <c r="J195" s="64" t="s">
        <v>1115</v>
      </c>
      <c r="K195" s="64">
        <v>507.6</v>
      </c>
      <c r="L195" s="82"/>
      <c r="M195" s="81">
        <f t="shared" si="5"/>
        <v>6.0775862068965525</v>
      </c>
      <c r="N195" s="79" t="s">
        <v>1116</v>
      </c>
    </row>
    <row r="196" spans="1:14" ht="36" x14ac:dyDescent="0.2">
      <c r="A196" s="77">
        <v>165</v>
      </c>
      <c r="B196" s="78" t="s">
        <v>1117</v>
      </c>
      <c r="C196" s="62" t="s">
        <v>1118</v>
      </c>
      <c r="D196" s="79" t="s">
        <v>891</v>
      </c>
      <c r="E196" s="80">
        <v>4</v>
      </c>
      <c r="F196" s="64" t="s">
        <v>1119</v>
      </c>
      <c r="G196" s="64">
        <v>677.56</v>
      </c>
      <c r="H196" s="81">
        <v>1058.6300000000001</v>
      </c>
      <c r="I196" s="81">
        <v>4234.5200000000004</v>
      </c>
      <c r="J196" s="64" t="s">
        <v>1120</v>
      </c>
      <c r="K196" s="64">
        <v>4398.68</v>
      </c>
      <c r="L196" s="82"/>
      <c r="M196" s="81">
        <f t="shared" si="5"/>
        <v>6.4919416730621649</v>
      </c>
      <c r="N196" s="79" t="s">
        <v>1121</v>
      </c>
    </row>
    <row r="197" spans="1:14" ht="48" x14ac:dyDescent="0.2">
      <c r="A197" s="77">
        <v>166</v>
      </c>
      <c r="B197" s="78" t="s">
        <v>1122</v>
      </c>
      <c r="C197" s="62" t="s">
        <v>976</v>
      </c>
      <c r="D197" s="79" t="s">
        <v>759</v>
      </c>
      <c r="E197" s="80">
        <v>34.68</v>
      </c>
      <c r="F197" s="64" t="s">
        <v>977</v>
      </c>
      <c r="G197" s="64">
        <v>4057.56</v>
      </c>
      <c r="H197" s="81">
        <v>180</v>
      </c>
      <c r="I197" s="81">
        <v>6242.4</v>
      </c>
      <c r="J197" s="64" t="s">
        <v>978</v>
      </c>
      <c r="K197" s="64">
        <v>12235.11</v>
      </c>
      <c r="L197" s="82"/>
      <c r="M197" s="81">
        <f t="shared" si="5"/>
        <v>3.0153860941058173</v>
      </c>
      <c r="N197" s="79" t="s">
        <v>979</v>
      </c>
    </row>
    <row r="198" spans="1:14" ht="48" x14ac:dyDescent="0.2">
      <c r="A198" s="77">
        <v>167</v>
      </c>
      <c r="B198" s="78" t="s">
        <v>1123</v>
      </c>
      <c r="C198" s="62" t="s">
        <v>1124</v>
      </c>
      <c r="D198" s="79" t="s">
        <v>759</v>
      </c>
      <c r="E198" s="80">
        <v>0.33</v>
      </c>
      <c r="F198" s="64" t="s">
        <v>1125</v>
      </c>
      <c r="G198" s="64">
        <v>34.65</v>
      </c>
      <c r="H198" s="81">
        <v>186</v>
      </c>
      <c r="I198" s="81">
        <v>61.38</v>
      </c>
      <c r="J198" s="64" t="s">
        <v>1126</v>
      </c>
      <c r="K198" s="64">
        <v>122.17</v>
      </c>
      <c r="L198" s="82"/>
      <c r="M198" s="81">
        <f t="shared" si="5"/>
        <v>3.525829725829726</v>
      </c>
      <c r="N198" s="79" t="s">
        <v>1127</v>
      </c>
    </row>
    <row r="199" spans="1:14" ht="24" x14ac:dyDescent="0.2">
      <c r="A199" s="77">
        <v>168</v>
      </c>
      <c r="B199" s="78" t="s">
        <v>1128</v>
      </c>
      <c r="C199" s="62" t="s">
        <v>1129</v>
      </c>
      <c r="D199" s="79" t="s">
        <v>891</v>
      </c>
      <c r="E199" s="80">
        <v>4</v>
      </c>
      <c r="F199" s="64" t="s">
        <v>1130</v>
      </c>
      <c r="G199" s="64">
        <v>1540</v>
      </c>
      <c r="H199" s="81">
        <v>373.63</v>
      </c>
      <c r="I199" s="81">
        <v>1494.52</v>
      </c>
      <c r="J199" s="64" t="s">
        <v>1131</v>
      </c>
      <c r="K199" s="64">
        <v>1529.16</v>
      </c>
      <c r="L199" s="82"/>
      <c r="M199" s="81">
        <f t="shared" si="5"/>
        <v>0.99296103896103904</v>
      </c>
      <c r="N199" s="79" t="s">
        <v>1132</v>
      </c>
    </row>
    <row r="200" spans="1:14" ht="48" x14ac:dyDescent="0.2">
      <c r="A200" s="77">
        <v>169</v>
      </c>
      <c r="B200" s="78" t="s">
        <v>1133</v>
      </c>
      <c r="C200" s="62" t="s">
        <v>1134</v>
      </c>
      <c r="D200" s="79" t="s">
        <v>989</v>
      </c>
      <c r="E200" s="80">
        <v>8.5</v>
      </c>
      <c r="F200" s="64" t="s">
        <v>1135</v>
      </c>
      <c r="G200" s="64">
        <v>2.5499999999999998</v>
      </c>
      <c r="H200" s="81">
        <v>1.25</v>
      </c>
      <c r="I200" s="81">
        <v>10.63</v>
      </c>
      <c r="J200" s="64" t="s">
        <v>1136</v>
      </c>
      <c r="K200" s="64">
        <v>10.88</v>
      </c>
      <c r="L200" s="82"/>
      <c r="M200" s="81">
        <f t="shared" si="5"/>
        <v>4.2666666666666675</v>
      </c>
      <c r="N200" s="79" t="s">
        <v>751</v>
      </c>
    </row>
    <row r="201" spans="1:14" ht="48" x14ac:dyDescent="0.2">
      <c r="A201" s="77">
        <v>170</v>
      </c>
      <c r="B201" s="78" t="s">
        <v>1137</v>
      </c>
      <c r="C201" s="62" t="s">
        <v>1138</v>
      </c>
      <c r="D201" s="79" t="s">
        <v>989</v>
      </c>
      <c r="E201" s="80">
        <v>45.9</v>
      </c>
      <c r="F201" s="64" t="s">
        <v>1139</v>
      </c>
      <c r="G201" s="64">
        <v>3009.2</v>
      </c>
      <c r="H201" s="81">
        <v>291.37</v>
      </c>
      <c r="I201" s="81">
        <v>13373.88</v>
      </c>
      <c r="J201" s="64" t="s">
        <v>1140</v>
      </c>
      <c r="K201" s="64">
        <v>13673.61</v>
      </c>
      <c r="L201" s="82"/>
      <c r="M201" s="81">
        <f t="shared" si="5"/>
        <v>4.5439352651867608</v>
      </c>
      <c r="N201" s="79" t="s">
        <v>1141</v>
      </c>
    </row>
    <row r="202" spans="1:14" ht="17.850000000000001" customHeight="1" x14ac:dyDescent="0.2">
      <c r="A202" s="120" t="s">
        <v>1142</v>
      </c>
      <c r="B202" s="98"/>
      <c r="C202" s="98"/>
      <c r="D202" s="98"/>
      <c r="E202" s="98"/>
      <c r="F202" s="98"/>
      <c r="G202" s="98"/>
      <c r="H202" s="98"/>
      <c r="I202" s="98"/>
      <c r="J202" s="98"/>
      <c r="K202" s="98"/>
      <c r="L202" s="98"/>
      <c r="M202" s="98"/>
      <c r="N202" s="98"/>
    </row>
    <row r="203" spans="1:14" ht="17.850000000000001" customHeight="1" x14ac:dyDescent="0.2">
      <c r="A203" s="120" t="s">
        <v>585</v>
      </c>
      <c r="B203" s="98"/>
      <c r="C203" s="98"/>
      <c r="D203" s="98"/>
      <c r="E203" s="98"/>
      <c r="F203" s="98"/>
      <c r="G203" s="98"/>
      <c r="H203" s="98"/>
      <c r="I203" s="98"/>
      <c r="J203" s="98"/>
      <c r="K203" s="98"/>
      <c r="L203" s="98"/>
      <c r="M203" s="98"/>
      <c r="N203" s="98"/>
    </row>
    <row r="204" spans="1:14" ht="36" x14ac:dyDescent="0.2">
      <c r="A204" s="77">
        <v>171</v>
      </c>
      <c r="B204" s="78">
        <v>40202</v>
      </c>
      <c r="C204" s="62" t="s">
        <v>614</v>
      </c>
      <c r="D204" s="79" t="s">
        <v>587</v>
      </c>
      <c r="E204" s="80">
        <v>8.42</v>
      </c>
      <c r="F204" s="64" t="s">
        <v>615</v>
      </c>
      <c r="G204" s="64">
        <v>291.58999999999997</v>
      </c>
      <c r="H204" s="81"/>
      <c r="I204" s="81"/>
      <c r="J204" s="64" t="s">
        <v>584</v>
      </c>
      <c r="K204" s="64"/>
      <c r="L204" s="82"/>
      <c r="M204" s="81" t="str">
        <f>IF(ISNUMBER(K204/G204),IF(NOT(K204/G204=0),K204/G204, " "), " ")</f>
        <v xml:space="preserve"> </v>
      </c>
      <c r="N204" s="79"/>
    </row>
    <row r="205" spans="1:14" ht="24" x14ac:dyDescent="0.2">
      <c r="A205" s="77">
        <v>172</v>
      </c>
      <c r="B205" s="78">
        <v>40504</v>
      </c>
      <c r="C205" s="62" t="s">
        <v>620</v>
      </c>
      <c r="D205" s="79" t="s">
        <v>587</v>
      </c>
      <c r="E205" s="80">
        <v>2.2000000000000002</v>
      </c>
      <c r="F205" s="64" t="s">
        <v>621</v>
      </c>
      <c r="G205" s="64">
        <v>2.84</v>
      </c>
      <c r="H205" s="81"/>
      <c r="I205" s="81"/>
      <c r="J205" s="64" t="s">
        <v>584</v>
      </c>
      <c r="K205" s="64"/>
      <c r="L205" s="82"/>
      <c r="M205" s="81" t="str">
        <f>IF(ISNUMBER(K205/G205),IF(NOT(K205/G205=0),K205/G205, " "), " ")</f>
        <v xml:space="preserve"> </v>
      </c>
      <c r="N205" s="79"/>
    </row>
    <row r="206" spans="1:14" ht="72" x14ac:dyDescent="0.2">
      <c r="A206" s="77">
        <v>173</v>
      </c>
      <c r="B206" s="78">
        <v>42901</v>
      </c>
      <c r="C206" s="62" t="s">
        <v>1143</v>
      </c>
      <c r="D206" s="79" t="s">
        <v>587</v>
      </c>
      <c r="E206" s="80">
        <v>0.01</v>
      </c>
      <c r="F206" s="64" t="s">
        <v>1144</v>
      </c>
      <c r="G206" s="64">
        <v>0.09</v>
      </c>
      <c r="H206" s="81"/>
      <c r="I206" s="81"/>
      <c r="J206" s="64" t="s">
        <v>584</v>
      </c>
      <c r="K206" s="64"/>
      <c r="L206" s="82"/>
      <c r="M206" s="81" t="str">
        <f>IF(ISNUMBER(K206/G206),IF(NOT(K206/G206=0),K206/G206, " "), " ")</f>
        <v xml:space="preserve"> </v>
      </c>
      <c r="N206" s="79"/>
    </row>
    <row r="207" spans="1:14" ht="36" x14ac:dyDescent="0.2">
      <c r="A207" s="77">
        <v>174</v>
      </c>
      <c r="B207" s="78">
        <v>150202</v>
      </c>
      <c r="C207" s="62" t="s">
        <v>652</v>
      </c>
      <c r="D207" s="79" t="s">
        <v>587</v>
      </c>
      <c r="E207" s="80">
        <v>0.02</v>
      </c>
      <c r="F207" s="64" t="s">
        <v>653</v>
      </c>
      <c r="G207" s="64">
        <v>2.25</v>
      </c>
      <c r="H207" s="81"/>
      <c r="I207" s="81"/>
      <c r="J207" s="64" t="s">
        <v>584</v>
      </c>
      <c r="K207" s="64"/>
      <c r="L207" s="82"/>
      <c r="M207" s="81" t="str">
        <f>IF(ISNUMBER(K207/G207),IF(NOT(K207/G207=0),K207/G207, " "), " ")</f>
        <v xml:space="preserve"> </v>
      </c>
      <c r="N207" s="79"/>
    </row>
    <row r="208" spans="1:14" ht="24" x14ac:dyDescent="0.2">
      <c r="A208" s="77">
        <v>175</v>
      </c>
      <c r="B208" s="78">
        <v>330301</v>
      </c>
      <c r="C208" s="62" t="s">
        <v>682</v>
      </c>
      <c r="D208" s="79" t="s">
        <v>587</v>
      </c>
      <c r="E208" s="80">
        <v>0.34</v>
      </c>
      <c r="F208" s="64" t="s">
        <v>683</v>
      </c>
      <c r="G208" s="64">
        <v>0.63</v>
      </c>
      <c r="H208" s="81"/>
      <c r="I208" s="81"/>
      <c r="J208" s="64" t="s">
        <v>584</v>
      </c>
      <c r="K208" s="64"/>
      <c r="L208" s="82"/>
      <c r="M208" s="81" t="str">
        <f>IF(ISNUMBER(K208/G208),IF(NOT(K208/G208=0),K208/G208, " "), " ")</f>
        <v xml:space="preserve"> </v>
      </c>
      <c r="N208" s="79"/>
    </row>
    <row r="209" spans="1:14" ht="17.850000000000001" customHeight="1" x14ac:dyDescent="0.2">
      <c r="A209" s="120" t="s">
        <v>735</v>
      </c>
      <c r="B209" s="98"/>
      <c r="C209" s="98"/>
      <c r="D209" s="98"/>
      <c r="E209" s="98"/>
      <c r="F209" s="98"/>
      <c r="G209" s="98"/>
      <c r="H209" s="98"/>
      <c r="I209" s="98"/>
      <c r="J209" s="98"/>
      <c r="K209" s="98"/>
      <c r="L209" s="98"/>
      <c r="M209" s="98"/>
      <c r="N209" s="98"/>
    </row>
    <row r="210" spans="1:14" ht="24" x14ac:dyDescent="0.2">
      <c r="A210" s="77">
        <v>176</v>
      </c>
      <c r="B210" s="78" t="s">
        <v>757</v>
      </c>
      <c r="C210" s="62" t="s">
        <v>758</v>
      </c>
      <c r="D210" s="79" t="s">
        <v>759</v>
      </c>
      <c r="E210" s="80">
        <v>1.665</v>
      </c>
      <c r="F210" s="64" t="s">
        <v>760</v>
      </c>
      <c r="G210" s="64">
        <v>10.32</v>
      </c>
      <c r="H210" s="81"/>
      <c r="I210" s="81"/>
      <c r="J210" s="64" t="s">
        <v>584</v>
      </c>
      <c r="K210" s="64"/>
      <c r="L210" s="82"/>
      <c r="M210" s="81" t="str">
        <f t="shared" ref="M210:M231" si="6">IF(ISNUMBER(K210/G210),IF(NOT(K210/G210=0),K210/G210, " "), " ")</f>
        <v xml:space="preserve"> </v>
      </c>
      <c r="N210" s="79"/>
    </row>
    <row r="211" spans="1:14" ht="24" x14ac:dyDescent="0.2">
      <c r="A211" s="77">
        <v>177</v>
      </c>
      <c r="B211" s="78" t="s">
        <v>802</v>
      </c>
      <c r="C211" s="62" t="s">
        <v>803</v>
      </c>
      <c r="D211" s="79" t="s">
        <v>738</v>
      </c>
      <c r="E211" s="80">
        <v>1E-3</v>
      </c>
      <c r="F211" s="64" t="s">
        <v>799</v>
      </c>
      <c r="G211" s="64">
        <v>11.52</v>
      </c>
      <c r="H211" s="81"/>
      <c r="I211" s="81"/>
      <c r="J211" s="64" t="s">
        <v>584</v>
      </c>
      <c r="K211" s="64"/>
      <c r="L211" s="82"/>
      <c r="M211" s="81" t="str">
        <f t="shared" si="6"/>
        <v xml:space="preserve"> </v>
      </c>
      <c r="N211" s="79"/>
    </row>
    <row r="212" spans="1:14" ht="24" x14ac:dyDescent="0.2">
      <c r="A212" s="77">
        <v>178</v>
      </c>
      <c r="B212" s="78" t="s">
        <v>1145</v>
      </c>
      <c r="C212" s="62" t="s">
        <v>1146</v>
      </c>
      <c r="D212" s="79" t="s">
        <v>738</v>
      </c>
      <c r="E212" s="80">
        <v>9.4999999999999998E-3</v>
      </c>
      <c r="F212" s="64" t="s">
        <v>799</v>
      </c>
      <c r="G212" s="64">
        <v>109.44</v>
      </c>
      <c r="H212" s="81"/>
      <c r="I212" s="81"/>
      <c r="J212" s="64" t="s">
        <v>584</v>
      </c>
      <c r="K212" s="64"/>
      <c r="L212" s="82"/>
      <c r="M212" s="81" t="str">
        <f t="shared" si="6"/>
        <v xml:space="preserve"> </v>
      </c>
      <c r="N212" s="79"/>
    </row>
    <row r="213" spans="1:14" ht="24" x14ac:dyDescent="0.2">
      <c r="A213" s="77">
        <v>179</v>
      </c>
      <c r="B213" s="78" t="s">
        <v>1147</v>
      </c>
      <c r="C213" s="62" t="s">
        <v>1148</v>
      </c>
      <c r="D213" s="79" t="s">
        <v>759</v>
      </c>
      <c r="E213" s="80">
        <v>0.48680000000000001</v>
      </c>
      <c r="F213" s="64" t="s">
        <v>1149</v>
      </c>
      <c r="G213" s="64">
        <v>49.17</v>
      </c>
      <c r="H213" s="81"/>
      <c r="I213" s="81"/>
      <c r="J213" s="64" t="s">
        <v>584</v>
      </c>
      <c r="K213" s="64"/>
      <c r="L213" s="82"/>
      <c r="M213" s="81" t="str">
        <f t="shared" si="6"/>
        <v xml:space="preserve"> </v>
      </c>
      <c r="N213" s="79"/>
    </row>
    <row r="214" spans="1:14" ht="24" x14ac:dyDescent="0.2">
      <c r="A214" s="77">
        <v>180</v>
      </c>
      <c r="B214" s="78" t="s">
        <v>842</v>
      </c>
      <c r="C214" s="62" t="s">
        <v>843</v>
      </c>
      <c r="D214" s="79" t="s">
        <v>789</v>
      </c>
      <c r="E214" s="80">
        <v>4.8000000000000001E-2</v>
      </c>
      <c r="F214" s="64" t="s">
        <v>844</v>
      </c>
      <c r="G214" s="64">
        <v>0.47</v>
      </c>
      <c r="H214" s="81"/>
      <c r="I214" s="81"/>
      <c r="J214" s="64" t="s">
        <v>584</v>
      </c>
      <c r="K214" s="64"/>
      <c r="L214" s="82"/>
      <c r="M214" s="81" t="str">
        <f t="shared" si="6"/>
        <v xml:space="preserve"> </v>
      </c>
      <c r="N214" s="79"/>
    </row>
    <row r="215" spans="1:14" ht="36" x14ac:dyDescent="0.2">
      <c r="A215" s="77">
        <v>181</v>
      </c>
      <c r="B215" s="78" t="s">
        <v>1150</v>
      </c>
      <c r="C215" s="62" t="s">
        <v>1151</v>
      </c>
      <c r="D215" s="79" t="s">
        <v>759</v>
      </c>
      <c r="E215" s="80">
        <v>1E-4</v>
      </c>
      <c r="F215" s="64" t="s">
        <v>1152</v>
      </c>
      <c r="G215" s="64">
        <v>0.1</v>
      </c>
      <c r="H215" s="81"/>
      <c r="I215" s="81"/>
      <c r="J215" s="64" t="s">
        <v>584</v>
      </c>
      <c r="K215" s="64"/>
      <c r="L215" s="82"/>
      <c r="M215" s="81" t="str">
        <f t="shared" si="6"/>
        <v xml:space="preserve"> </v>
      </c>
      <c r="N215" s="79"/>
    </row>
    <row r="216" spans="1:14" ht="60" x14ac:dyDescent="0.2">
      <c r="A216" s="77">
        <v>182</v>
      </c>
      <c r="B216" s="78" t="s">
        <v>1153</v>
      </c>
      <c r="C216" s="62" t="s">
        <v>1154</v>
      </c>
      <c r="D216" s="79" t="s">
        <v>989</v>
      </c>
      <c r="E216" s="80">
        <v>11.6</v>
      </c>
      <c r="F216" s="64" t="s">
        <v>1155</v>
      </c>
      <c r="G216" s="64">
        <v>251.72</v>
      </c>
      <c r="H216" s="81"/>
      <c r="I216" s="81"/>
      <c r="J216" s="64" t="s">
        <v>584</v>
      </c>
      <c r="K216" s="64"/>
      <c r="L216" s="82"/>
      <c r="M216" s="81" t="str">
        <f t="shared" si="6"/>
        <v xml:space="preserve"> </v>
      </c>
      <c r="N216" s="79"/>
    </row>
    <row r="217" spans="1:14" ht="60" x14ac:dyDescent="0.2">
      <c r="A217" s="77">
        <v>183</v>
      </c>
      <c r="B217" s="78" t="s">
        <v>1156</v>
      </c>
      <c r="C217" s="62" t="s">
        <v>1157</v>
      </c>
      <c r="D217" s="79" t="s">
        <v>989</v>
      </c>
      <c r="E217" s="80">
        <v>1</v>
      </c>
      <c r="F217" s="64" t="s">
        <v>1158</v>
      </c>
      <c r="G217" s="64">
        <v>54.7</v>
      </c>
      <c r="H217" s="81"/>
      <c r="I217" s="81"/>
      <c r="J217" s="64" t="s">
        <v>584</v>
      </c>
      <c r="K217" s="64"/>
      <c r="L217" s="82"/>
      <c r="M217" s="81" t="str">
        <f t="shared" si="6"/>
        <v xml:space="preserve"> </v>
      </c>
      <c r="N217" s="79"/>
    </row>
    <row r="218" spans="1:14" ht="60" x14ac:dyDescent="0.2">
      <c r="A218" s="77">
        <v>184</v>
      </c>
      <c r="B218" s="78" t="s">
        <v>1159</v>
      </c>
      <c r="C218" s="62" t="s">
        <v>1160</v>
      </c>
      <c r="D218" s="79" t="s">
        <v>989</v>
      </c>
      <c r="E218" s="80">
        <v>3.5350000000000001</v>
      </c>
      <c r="F218" s="64" t="s">
        <v>1161</v>
      </c>
      <c r="G218" s="64">
        <v>180.43</v>
      </c>
      <c r="H218" s="81"/>
      <c r="I218" s="81"/>
      <c r="J218" s="64" t="s">
        <v>584</v>
      </c>
      <c r="K218" s="64"/>
      <c r="L218" s="82"/>
      <c r="M218" s="81" t="str">
        <f t="shared" si="6"/>
        <v xml:space="preserve"> </v>
      </c>
      <c r="N218" s="79"/>
    </row>
    <row r="219" spans="1:14" ht="60" x14ac:dyDescent="0.2">
      <c r="A219" s="77">
        <v>185</v>
      </c>
      <c r="B219" s="78" t="s">
        <v>1162</v>
      </c>
      <c r="C219" s="62" t="s">
        <v>1163</v>
      </c>
      <c r="D219" s="79" t="s">
        <v>989</v>
      </c>
      <c r="E219" s="80">
        <v>1.01</v>
      </c>
      <c r="F219" s="64" t="s">
        <v>1164</v>
      </c>
      <c r="G219" s="64">
        <v>96.63</v>
      </c>
      <c r="H219" s="81"/>
      <c r="I219" s="81"/>
      <c r="J219" s="64" t="s">
        <v>584</v>
      </c>
      <c r="K219" s="64"/>
      <c r="L219" s="82"/>
      <c r="M219" s="81" t="str">
        <f t="shared" si="6"/>
        <v xml:space="preserve"> </v>
      </c>
      <c r="N219" s="79"/>
    </row>
    <row r="220" spans="1:14" ht="24" x14ac:dyDescent="0.2">
      <c r="A220" s="77">
        <v>186</v>
      </c>
      <c r="B220" s="78" t="s">
        <v>945</v>
      </c>
      <c r="C220" s="62" t="s">
        <v>946</v>
      </c>
      <c r="D220" s="79" t="s">
        <v>891</v>
      </c>
      <c r="E220" s="80">
        <v>1</v>
      </c>
      <c r="F220" s="64" t="s">
        <v>947</v>
      </c>
      <c r="G220" s="64">
        <v>119</v>
      </c>
      <c r="H220" s="81"/>
      <c r="I220" s="81"/>
      <c r="J220" s="64" t="s">
        <v>584</v>
      </c>
      <c r="K220" s="64"/>
      <c r="L220" s="82"/>
      <c r="M220" s="81" t="str">
        <f t="shared" si="6"/>
        <v xml:space="preserve"> </v>
      </c>
      <c r="N220" s="79"/>
    </row>
    <row r="221" spans="1:14" ht="24" x14ac:dyDescent="0.2">
      <c r="A221" s="77">
        <v>187</v>
      </c>
      <c r="B221" s="78" t="s">
        <v>1165</v>
      </c>
      <c r="C221" s="62" t="s">
        <v>1166</v>
      </c>
      <c r="D221" s="79" t="s">
        <v>891</v>
      </c>
      <c r="E221" s="80">
        <v>1</v>
      </c>
      <c r="F221" s="64" t="s">
        <v>1167</v>
      </c>
      <c r="G221" s="64">
        <v>1170</v>
      </c>
      <c r="H221" s="81"/>
      <c r="I221" s="81"/>
      <c r="J221" s="64" t="s">
        <v>584</v>
      </c>
      <c r="K221" s="64"/>
      <c r="L221" s="82"/>
      <c r="M221" s="81" t="str">
        <f t="shared" si="6"/>
        <v xml:space="preserve"> </v>
      </c>
      <c r="N221" s="79"/>
    </row>
    <row r="222" spans="1:14" ht="24" x14ac:dyDescent="0.2">
      <c r="A222" s="77">
        <v>188</v>
      </c>
      <c r="B222" s="78" t="s">
        <v>1168</v>
      </c>
      <c r="C222" s="62" t="s">
        <v>1169</v>
      </c>
      <c r="D222" s="79" t="s">
        <v>1170</v>
      </c>
      <c r="E222" s="80">
        <v>1</v>
      </c>
      <c r="F222" s="64" t="s">
        <v>1171</v>
      </c>
      <c r="G222" s="64">
        <v>252.56</v>
      </c>
      <c r="H222" s="81"/>
      <c r="I222" s="81"/>
      <c r="J222" s="64" t="s">
        <v>584</v>
      </c>
      <c r="K222" s="64"/>
      <c r="L222" s="82"/>
      <c r="M222" s="81" t="str">
        <f t="shared" si="6"/>
        <v xml:space="preserve"> </v>
      </c>
      <c r="N222" s="79"/>
    </row>
    <row r="223" spans="1:14" ht="24" x14ac:dyDescent="0.2">
      <c r="A223" s="77">
        <v>189</v>
      </c>
      <c r="B223" s="78" t="s">
        <v>1172</v>
      </c>
      <c r="C223" s="62" t="s">
        <v>1173</v>
      </c>
      <c r="D223" s="79" t="s">
        <v>1170</v>
      </c>
      <c r="E223" s="80">
        <v>3</v>
      </c>
      <c r="F223" s="64" t="s">
        <v>1174</v>
      </c>
      <c r="G223" s="64">
        <v>287.19</v>
      </c>
      <c r="H223" s="81"/>
      <c r="I223" s="81"/>
      <c r="J223" s="64" t="s">
        <v>584</v>
      </c>
      <c r="K223" s="64"/>
      <c r="L223" s="82"/>
      <c r="M223" s="81" t="str">
        <f t="shared" si="6"/>
        <v xml:space="preserve"> </v>
      </c>
      <c r="N223" s="79"/>
    </row>
    <row r="224" spans="1:14" ht="24" x14ac:dyDescent="0.2">
      <c r="A224" s="77">
        <v>190</v>
      </c>
      <c r="B224" s="78" t="s">
        <v>1175</v>
      </c>
      <c r="C224" s="62" t="s">
        <v>1176</v>
      </c>
      <c r="D224" s="79" t="s">
        <v>759</v>
      </c>
      <c r="E224" s="80">
        <v>0.375</v>
      </c>
      <c r="F224" s="64" t="s">
        <v>1177</v>
      </c>
      <c r="G224" s="64">
        <v>42.75</v>
      </c>
      <c r="H224" s="81"/>
      <c r="I224" s="81"/>
      <c r="J224" s="64" t="s">
        <v>584</v>
      </c>
      <c r="K224" s="64"/>
      <c r="L224" s="82"/>
      <c r="M224" s="81" t="str">
        <f t="shared" si="6"/>
        <v xml:space="preserve"> </v>
      </c>
      <c r="N224" s="79"/>
    </row>
    <row r="225" spans="1:14" ht="24" x14ac:dyDescent="0.2">
      <c r="A225" s="77">
        <v>191</v>
      </c>
      <c r="B225" s="78" t="s">
        <v>975</v>
      </c>
      <c r="C225" s="62" t="s">
        <v>976</v>
      </c>
      <c r="D225" s="79" t="s">
        <v>759</v>
      </c>
      <c r="E225" s="80">
        <v>7.94</v>
      </c>
      <c r="F225" s="64" t="s">
        <v>977</v>
      </c>
      <c r="G225" s="64">
        <v>928.98</v>
      </c>
      <c r="H225" s="81"/>
      <c r="I225" s="81"/>
      <c r="J225" s="64" t="s">
        <v>584</v>
      </c>
      <c r="K225" s="64"/>
      <c r="L225" s="82"/>
      <c r="M225" s="81" t="str">
        <f t="shared" si="6"/>
        <v xml:space="preserve"> </v>
      </c>
      <c r="N225" s="79"/>
    </row>
    <row r="226" spans="1:14" ht="48" x14ac:dyDescent="0.2">
      <c r="A226" s="77">
        <v>192</v>
      </c>
      <c r="B226" s="78" t="s">
        <v>1178</v>
      </c>
      <c r="C226" s="62" t="s">
        <v>1179</v>
      </c>
      <c r="D226" s="79" t="s">
        <v>891</v>
      </c>
      <c r="E226" s="80">
        <v>4</v>
      </c>
      <c r="F226" s="64" t="s">
        <v>1180</v>
      </c>
      <c r="G226" s="64">
        <v>140</v>
      </c>
      <c r="H226" s="81"/>
      <c r="I226" s="81"/>
      <c r="J226" s="64" t="s">
        <v>584</v>
      </c>
      <c r="K226" s="64"/>
      <c r="L226" s="82"/>
      <c r="M226" s="81" t="str">
        <f t="shared" si="6"/>
        <v xml:space="preserve"> </v>
      </c>
      <c r="N226" s="79"/>
    </row>
    <row r="227" spans="1:14" ht="60" x14ac:dyDescent="0.2">
      <c r="A227" s="77">
        <v>193</v>
      </c>
      <c r="B227" s="78" t="s">
        <v>1181</v>
      </c>
      <c r="C227" s="62" t="s">
        <v>1182</v>
      </c>
      <c r="D227" s="79" t="s">
        <v>891</v>
      </c>
      <c r="E227" s="80">
        <v>8</v>
      </c>
      <c r="F227" s="64" t="s">
        <v>1183</v>
      </c>
      <c r="G227" s="64">
        <v>172</v>
      </c>
      <c r="H227" s="81"/>
      <c r="I227" s="81"/>
      <c r="J227" s="64" t="s">
        <v>584</v>
      </c>
      <c r="K227" s="64"/>
      <c r="L227" s="82"/>
      <c r="M227" s="81" t="str">
        <f t="shared" si="6"/>
        <v xml:space="preserve"> </v>
      </c>
      <c r="N227" s="79"/>
    </row>
    <row r="228" spans="1:14" ht="60" x14ac:dyDescent="0.2">
      <c r="A228" s="77">
        <v>194</v>
      </c>
      <c r="B228" s="78" t="s">
        <v>1184</v>
      </c>
      <c r="C228" s="62" t="s">
        <v>1185</v>
      </c>
      <c r="D228" s="79" t="s">
        <v>891</v>
      </c>
      <c r="E228" s="80">
        <v>2</v>
      </c>
      <c r="F228" s="64" t="s">
        <v>1186</v>
      </c>
      <c r="G228" s="64">
        <v>136</v>
      </c>
      <c r="H228" s="81"/>
      <c r="I228" s="81"/>
      <c r="J228" s="64" t="s">
        <v>584</v>
      </c>
      <c r="K228" s="64"/>
      <c r="L228" s="82"/>
      <c r="M228" s="81" t="str">
        <f t="shared" si="6"/>
        <v xml:space="preserve"> </v>
      </c>
      <c r="N228" s="79"/>
    </row>
    <row r="229" spans="1:14" ht="36" x14ac:dyDescent="0.2">
      <c r="A229" s="77">
        <v>195</v>
      </c>
      <c r="B229" s="78" t="s">
        <v>1008</v>
      </c>
      <c r="C229" s="62" t="s">
        <v>1009</v>
      </c>
      <c r="D229" s="79" t="s">
        <v>891</v>
      </c>
      <c r="E229" s="80">
        <v>1</v>
      </c>
      <c r="F229" s="64" t="s">
        <v>1010</v>
      </c>
      <c r="G229" s="64">
        <v>173</v>
      </c>
      <c r="H229" s="81"/>
      <c r="I229" s="81"/>
      <c r="J229" s="64" t="s">
        <v>584</v>
      </c>
      <c r="K229" s="64"/>
      <c r="L229" s="82"/>
      <c r="M229" s="81" t="str">
        <f t="shared" si="6"/>
        <v xml:space="preserve"> </v>
      </c>
      <c r="N229" s="79"/>
    </row>
    <row r="230" spans="1:14" ht="36" x14ac:dyDescent="0.2">
      <c r="A230" s="77">
        <v>196</v>
      </c>
      <c r="B230" s="78" t="s">
        <v>1187</v>
      </c>
      <c r="C230" s="62" t="s">
        <v>1188</v>
      </c>
      <c r="D230" s="79" t="s">
        <v>891</v>
      </c>
      <c r="E230" s="80">
        <v>8</v>
      </c>
      <c r="F230" s="64" t="s">
        <v>1189</v>
      </c>
      <c r="G230" s="64">
        <v>2008</v>
      </c>
      <c r="H230" s="81"/>
      <c r="I230" s="81"/>
      <c r="J230" s="64" t="s">
        <v>584</v>
      </c>
      <c r="K230" s="64"/>
      <c r="L230" s="82"/>
      <c r="M230" s="81" t="str">
        <f t="shared" si="6"/>
        <v xml:space="preserve"> </v>
      </c>
      <c r="N230" s="79"/>
    </row>
    <row r="231" spans="1:14" ht="36" x14ac:dyDescent="0.2">
      <c r="A231" s="83">
        <v>197</v>
      </c>
      <c r="B231" s="84" t="s">
        <v>1023</v>
      </c>
      <c r="C231" s="67" t="s">
        <v>1024</v>
      </c>
      <c r="D231" s="85" t="s">
        <v>1025</v>
      </c>
      <c r="E231" s="86">
        <v>1.49E-2</v>
      </c>
      <c r="F231" s="69" t="s">
        <v>1026</v>
      </c>
      <c r="G231" s="69">
        <v>0.01</v>
      </c>
      <c r="H231" s="87"/>
      <c r="I231" s="87"/>
      <c r="J231" s="69" t="s">
        <v>584</v>
      </c>
      <c r="K231" s="69"/>
      <c r="L231" s="88"/>
      <c r="M231" s="87" t="str">
        <f t="shared" si="6"/>
        <v xml:space="preserve"> </v>
      </c>
      <c r="N231" s="85"/>
    </row>
    <row r="232" spans="1:14" x14ac:dyDescent="0.2">
      <c r="A232" s="99" t="s">
        <v>480</v>
      </c>
      <c r="B232" s="100"/>
      <c r="C232" s="100"/>
      <c r="D232" s="100"/>
      <c r="E232" s="100"/>
      <c r="F232" s="100"/>
      <c r="G232" s="64">
        <v>80100</v>
      </c>
      <c r="H232" s="81"/>
      <c r="I232" s="81"/>
      <c r="J232" s="81"/>
      <c r="K232" s="64">
        <v>433804</v>
      </c>
      <c r="L232" s="82"/>
      <c r="M232" s="81">
        <f t="shared" ref="M232:M246" ca="1" si="7">IF(ISNUMBER(INDIRECT("K" &amp; ROW())/INDIRECT("G" &amp; ROW())),INDIRECT("K" &amp; ROW())/INDIRECT("G" &amp; ROW()), " ")</f>
        <v>5.4157802746566794</v>
      </c>
      <c r="N232" s="79" t="s">
        <v>1190</v>
      </c>
    </row>
    <row r="233" spans="1:14" x14ac:dyDescent="0.2">
      <c r="A233" s="99" t="s">
        <v>485</v>
      </c>
      <c r="B233" s="100"/>
      <c r="C233" s="100"/>
      <c r="D233" s="100"/>
      <c r="E233" s="100"/>
      <c r="F233" s="100"/>
      <c r="G233" s="64"/>
      <c r="H233" s="81"/>
      <c r="I233" s="81"/>
      <c r="J233" s="81"/>
      <c r="K233" s="64">
        <v>433856</v>
      </c>
      <c r="L233" s="82"/>
      <c r="M233" s="81" t="str">
        <f t="shared" ca="1" si="7"/>
        <v xml:space="preserve"> </v>
      </c>
      <c r="N233" s="79" t="s">
        <v>1190</v>
      </c>
    </row>
    <row r="234" spans="1:14" x14ac:dyDescent="0.2">
      <c r="A234" s="99" t="s">
        <v>486</v>
      </c>
      <c r="B234" s="100"/>
      <c r="C234" s="100"/>
      <c r="D234" s="100"/>
      <c r="E234" s="100"/>
      <c r="F234" s="100"/>
      <c r="G234" s="64"/>
      <c r="H234" s="81"/>
      <c r="I234" s="81"/>
      <c r="J234" s="81"/>
      <c r="K234" s="64"/>
      <c r="L234" s="82"/>
      <c r="M234" s="81" t="str">
        <f t="shared" ca="1" si="7"/>
        <v xml:space="preserve"> </v>
      </c>
      <c r="N234" s="79" t="s">
        <v>1190</v>
      </c>
    </row>
    <row r="235" spans="1:14" x14ac:dyDescent="0.2">
      <c r="A235" s="99" t="s">
        <v>487</v>
      </c>
      <c r="B235" s="100"/>
      <c r="C235" s="100"/>
      <c r="D235" s="100"/>
      <c r="E235" s="100"/>
      <c r="F235" s="100"/>
      <c r="G235" s="64"/>
      <c r="H235" s="81"/>
      <c r="I235" s="81"/>
      <c r="J235" s="81"/>
      <c r="K235" s="64">
        <v>52</v>
      </c>
      <c r="L235" s="82"/>
      <c r="M235" s="81" t="str">
        <f t="shared" ca="1" si="7"/>
        <v xml:space="preserve"> </v>
      </c>
      <c r="N235" s="79" t="s">
        <v>1190</v>
      </c>
    </row>
    <row r="236" spans="1:14" x14ac:dyDescent="0.2">
      <c r="A236" s="99" t="s">
        <v>489</v>
      </c>
      <c r="B236" s="100"/>
      <c r="C236" s="100"/>
      <c r="D236" s="100"/>
      <c r="E236" s="100"/>
      <c r="F236" s="100"/>
      <c r="G236" s="64"/>
      <c r="H236" s="81"/>
      <c r="I236" s="81"/>
      <c r="J236" s="81"/>
      <c r="K236" s="64"/>
      <c r="L236" s="82"/>
      <c r="M236" s="81" t="str">
        <f t="shared" ca="1" si="7"/>
        <v xml:space="preserve"> </v>
      </c>
      <c r="N236" s="79" t="s">
        <v>1190</v>
      </c>
    </row>
    <row r="237" spans="1:14" x14ac:dyDescent="0.2">
      <c r="A237" s="99" t="s">
        <v>490</v>
      </c>
      <c r="B237" s="100"/>
      <c r="C237" s="100"/>
      <c r="D237" s="100"/>
      <c r="E237" s="100"/>
      <c r="F237" s="100"/>
      <c r="G237" s="64">
        <v>4142</v>
      </c>
      <c r="H237" s="81"/>
      <c r="I237" s="81"/>
      <c r="J237" s="81"/>
      <c r="K237" s="64">
        <v>54082</v>
      </c>
      <c r="L237" s="82"/>
      <c r="M237" s="81">
        <f t="shared" ca="1" si="7"/>
        <v>13.056977305649445</v>
      </c>
      <c r="N237" s="79" t="s">
        <v>1190</v>
      </c>
    </row>
    <row r="238" spans="1:14" x14ac:dyDescent="0.2">
      <c r="A238" s="99" t="s">
        <v>491</v>
      </c>
      <c r="B238" s="100"/>
      <c r="C238" s="100"/>
      <c r="D238" s="100"/>
      <c r="E238" s="100"/>
      <c r="F238" s="100"/>
      <c r="G238" s="64">
        <v>57293</v>
      </c>
      <c r="H238" s="81"/>
      <c r="I238" s="81"/>
      <c r="J238" s="81"/>
      <c r="K238" s="64">
        <v>322891</v>
      </c>
      <c r="L238" s="82"/>
      <c r="M238" s="81">
        <f t="shared" ca="1" si="7"/>
        <v>5.6357844762885518</v>
      </c>
      <c r="N238" s="79" t="s">
        <v>1190</v>
      </c>
    </row>
    <row r="239" spans="1:14" x14ac:dyDescent="0.2">
      <c r="A239" s="99" t="s">
        <v>492</v>
      </c>
      <c r="B239" s="100"/>
      <c r="C239" s="100"/>
      <c r="D239" s="100"/>
      <c r="E239" s="100"/>
      <c r="F239" s="100"/>
      <c r="G239" s="64">
        <v>19401</v>
      </c>
      <c r="H239" s="81"/>
      <c r="I239" s="81"/>
      <c r="J239" s="81"/>
      <c r="K239" s="64">
        <v>66510</v>
      </c>
      <c r="L239" s="82"/>
      <c r="M239" s="81">
        <f t="shared" ca="1" si="7"/>
        <v>3.4281738054739446</v>
      </c>
      <c r="N239" s="79" t="s">
        <v>1190</v>
      </c>
    </row>
    <row r="240" spans="1:14" x14ac:dyDescent="0.2">
      <c r="A240" s="97" t="s">
        <v>493</v>
      </c>
      <c r="B240" s="98"/>
      <c r="C240" s="98"/>
      <c r="D240" s="98"/>
      <c r="E240" s="98"/>
      <c r="F240" s="98"/>
      <c r="G240" s="71">
        <v>4748</v>
      </c>
      <c r="H240" s="89"/>
      <c r="I240" s="89"/>
      <c r="J240" s="89"/>
      <c r="K240" s="71">
        <v>52785</v>
      </c>
      <c r="L240" s="90"/>
      <c r="M240" s="89">
        <f t="shared" ca="1" si="7"/>
        <v>11.117312552653749</v>
      </c>
      <c r="N240" s="91" t="s">
        <v>1190</v>
      </c>
    </row>
    <row r="241" spans="1:14" x14ac:dyDescent="0.2">
      <c r="A241" s="97" t="s">
        <v>494</v>
      </c>
      <c r="B241" s="98"/>
      <c r="C241" s="98"/>
      <c r="D241" s="98"/>
      <c r="E241" s="98"/>
      <c r="F241" s="98"/>
      <c r="G241" s="71">
        <v>2843</v>
      </c>
      <c r="H241" s="89"/>
      <c r="I241" s="89"/>
      <c r="J241" s="89"/>
      <c r="K241" s="71">
        <v>29681</v>
      </c>
      <c r="L241" s="90"/>
      <c r="M241" s="89">
        <f t="shared" ca="1" si="7"/>
        <v>10.440028139289483</v>
      </c>
      <c r="N241" s="91" t="s">
        <v>1190</v>
      </c>
    </row>
    <row r="242" spans="1:14" x14ac:dyDescent="0.2">
      <c r="A242" s="97" t="s">
        <v>495</v>
      </c>
      <c r="B242" s="98"/>
      <c r="C242" s="98"/>
      <c r="D242" s="98"/>
      <c r="E242" s="98"/>
      <c r="F242" s="98"/>
      <c r="G242" s="71"/>
      <c r="H242" s="89"/>
      <c r="I242" s="89"/>
      <c r="J242" s="89"/>
      <c r="K242" s="71"/>
      <c r="L242" s="90"/>
      <c r="M242" s="89" t="str">
        <f t="shared" ca="1" si="7"/>
        <v xml:space="preserve"> </v>
      </c>
      <c r="N242" s="91" t="s">
        <v>1190</v>
      </c>
    </row>
    <row r="243" spans="1:14" x14ac:dyDescent="0.2">
      <c r="A243" s="99" t="s">
        <v>496</v>
      </c>
      <c r="B243" s="100"/>
      <c r="C243" s="100"/>
      <c r="D243" s="100"/>
      <c r="E243" s="100"/>
      <c r="F243" s="100"/>
      <c r="G243" s="64">
        <v>86895</v>
      </c>
      <c r="H243" s="81"/>
      <c r="I243" s="81"/>
      <c r="J243" s="81"/>
      <c r="K243" s="64">
        <v>509105</v>
      </c>
      <c r="L243" s="82"/>
      <c r="M243" s="81">
        <f t="shared" ca="1" si="7"/>
        <v>5.8588526382415562</v>
      </c>
      <c r="N243" s="79" t="s">
        <v>1190</v>
      </c>
    </row>
    <row r="244" spans="1:14" x14ac:dyDescent="0.2">
      <c r="A244" s="99" t="s">
        <v>497</v>
      </c>
      <c r="B244" s="100"/>
      <c r="C244" s="100"/>
      <c r="D244" s="100"/>
      <c r="E244" s="100"/>
      <c r="F244" s="100"/>
      <c r="G244" s="64">
        <v>796</v>
      </c>
      <c r="H244" s="81"/>
      <c r="I244" s="81"/>
      <c r="J244" s="81"/>
      <c r="K244" s="64">
        <v>7217</v>
      </c>
      <c r="L244" s="82"/>
      <c r="M244" s="81">
        <f t="shared" ca="1" si="7"/>
        <v>9.066582914572864</v>
      </c>
      <c r="N244" s="79" t="s">
        <v>1190</v>
      </c>
    </row>
    <row r="245" spans="1:14" x14ac:dyDescent="0.2">
      <c r="A245" s="99" t="s">
        <v>498</v>
      </c>
      <c r="B245" s="100"/>
      <c r="C245" s="100"/>
      <c r="D245" s="100"/>
      <c r="E245" s="100"/>
      <c r="F245" s="100"/>
      <c r="G245" s="64">
        <v>87691</v>
      </c>
      <c r="H245" s="81"/>
      <c r="I245" s="81"/>
      <c r="J245" s="81"/>
      <c r="K245" s="64">
        <v>516322</v>
      </c>
      <c r="L245" s="82"/>
      <c r="M245" s="81">
        <f t="shared" ca="1" si="7"/>
        <v>5.8879702592056198</v>
      </c>
      <c r="N245" s="79" t="s">
        <v>1190</v>
      </c>
    </row>
    <row r="246" spans="1:14" x14ac:dyDescent="0.2">
      <c r="A246" s="97" t="s">
        <v>499</v>
      </c>
      <c r="B246" s="98"/>
      <c r="C246" s="98"/>
      <c r="D246" s="98"/>
      <c r="E246" s="98"/>
      <c r="F246" s="98"/>
      <c r="G246" s="71">
        <v>87691</v>
      </c>
      <c r="H246" s="89"/>
      <c r="I246" s="89"/>
      <c r="J246" s="89"/>
      <c r="K246" s="71">
        <v>516322</v>
      </c>
      <c r="L246" s="90"/>
      <c r="M246" s="89">
        <f t="shared" ca="1" si="7"/>
        <v>5.8879702592056198</v>
      </c>
      <c r="N246" s="91" t="s">
        <v>1190</v>
      </c>
    </row>
    <row r="247" spans="1:14" x14ac:dyDescent="0.2">
      <c r="A247" s="10"/>
      <c r="B247" s="43"/>
      <c r="C247" s="23"/>
      <c r="D247" s="44"/>
      <c r="E247" s="44"/>
      <c r="F247" s="45"/>
      <c r="G247" s="25"/>
      <c r="H247" s="45"/>
      <c r="I247" s="45"/>
      <c r="J247" s="45"/>
      <c r="K247" s="25"/>
      <c r="L247" s="46"/>
      <c r="M247" s="45"/>
      <c r="N247" s="47"/>
    </row>
    <row r="248" spans="1:14" x14ac:dyDescent="0.2">
      <c r="A248" s="28"/>
      <c r="G248" s="48"/>
      <c r="H248" s="49"/>
      <c r="I248" s="49"/>
      <c r="J248" s="49"/>
      <c r="K248" s="48"/>
      <c r="L248" s="50"/>
      <c r="M248" s="48"/>
      <c r="N248" s="28"/>
    </row>
    <row r="249" spans="1:14" x14ac:dyDescent="0.2">
      <c r="A249" s="3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51"/>
      <c r="M249" s="4"/>
      <c r="N249" s="4"/>
    </row>
    <row r="250" spans="1:14" x14ac:dyDescent="0.2">
      <c r="A250" s="58" t="s">
        <v>40</v>
      </c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51"/>
      <c r="M250" s="4"/>
      <c r="N250" s="4"/>
    </row>
    <row r="251" spans="1:14" x14ac:dyDescent="0.2">
      <c r="A251" s="29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51"/>
      <c r="M251" s="4"/>
      <c r="N251" s="4"/>
    </row>
    <row r="252" spans="1:14" x14ac:dyDescent="0.2">
      <c r="A252" s="58" t="s">
        <v>41</v>
      </c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51"/>
      <c r="M252" s="4"/>
      <c r="N252" s="4"/>
    </row>
  </sheetData>
  <mergeCells count="49">
    <mergeCell ref="G15:H15"/>
    <mergeCell ref="J15:K15"/>
    <mergeCell ref="A20:A22"/>
    <mergeCell ref="B20:B22"/>
    <mergeCell ref="C20:C22"/>
    <mergeCell ref="E20:E22"/>
    <mergeCell ref="M20:M22"/>
    <mergeCell ref="N20:N22"/>
    <mergeCell ref="D21:D22"/>
    <mergeCell ref="H21:I21"/>
    <mergeCell ref="J21:K21"/>
    <mergeCell ref="F20:G21"/>
    <mergeCell ref="H20:K20"/>
    <mergeCell ref="G11:H11"/>
    <mergeCell ref="J11:K11"/>
    <mergeCell ref="G14:H14"/>
    <mergeCell ref="J10:M10"/>
    <mergeCell ref="G12:H12"/>
    <mergeCell ref="J12:K12"/>
    <mergeCell ref="G13:H13"/>
    <mergeCell ref="J13:K13"/>
    <mergeCell ref="J14:K14"/>
    <mergeCell ref="A5:N5"/>
    <mergeCell ref="A6:N6"/>
    <mergeCell ref="A7:N7"/>
    <mergeCell ref="A8:N8"/>
    <mergeCell ref="G10:I10"/>
    <mergeCell ref="A236:F236"/>
    <mergeCell ref="A24:N24"/>
    <mergeCell ref="A25:N25"/>
    <mergeCell ref="A56:N56"/>
    <mergeCell ref="A108:N108"/>
    <mergeCell ref="A202:N202"/>
    <mergeCell ref="A203:N203"/>
    <mergeCell ref="A209:N209"/>
    <mergeCell ref="A232:F232"/>
    <mergeCell ref="A233:F233"/>
    <mergeCell ref="A234:F234"/>
    <mergeCell ref="A235:F235"/>
    <mergeCell ref="A243:F243"/>
    <mergeCell ref="A244:F244"/>
    <mergeCell ref="A245:F245"/>
    <mergeCell ref="A246:F246"/>
    <mergeCell ref="A237:F237"/>
    <mergeCell ref="A238:F238"/>
    <mergeCell ref="A239:F239"/>
    <mergeCell ref="A240:F240"/>
    <mergeCell ref="A241:F241"/>
    <mergeCell ref="A242:F242"/>
  </mergeCells>
  <phoneticPr fontId="2" type="noConversion"/>
  <pageMargins left="0.78740157480314965" right="0.39370078740157483" top="0.39370078740157483" bottom="0.39370078740157483" header="0.23622047244094491" footer="0.23622047244094491"/>
  <pageSetup paperSize="9" scale="77" fitToHeight="30000" orientation="landscape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550" r:id="rId4" name="Button 142">
              <controlPr defaultSize="0" print="0" autoFill="0" autoPict="0" macro="[0]!Лист8.AddTZM">
                <anchor moveWithCells="1" sizeWithCells="1">
                  <from>
                    <xdr:col>0</xdr:col>
                    <xdr:colOff>76200</xdr:colOff>
                    <xdr:row>14</xdr:row>
                    <xdr:rowOff>104775</xdr:rowOff>
                  </from>
                  <to>
                    <xdr:col>1</xdr:col>
                    <xdr:colOff>971550</xdr:colOff>
                    <xdr:row>16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Ведомость ресурсов</vt:lpstr>
      <vt:lpstr>'Ведомость ресурсов'!Заголовки_для_печати</vt:lpstr>
      <vt:lpstr>'Мои данные'!Заголовки_для_печати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Саблина Анна Анатольевна</dc:creator>
  <cp:lastModifiedBy>Романова Татьяна Вадимовна</cp:lastModifiedBy>
  <cp:lastPrinted>2019-08-05T11:02:28Z</cp:lastPrinted>
  <dcterms:created xsi:type="dcterms:W3CDTF">2003-01-28T12:33:10Z</dcterms:created>
  <dcterms:modified xsi:type="dcterms:W3CDTF">2019-08-05T11:02:53Z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